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venus\trim_home$\kena\Offline Records (PD)\Premium Rates - 2018-2019 - Forms\"/>
    </mc:Choice>
  </mc:AlternateContent>
  <workbookProtection workbookAlgorithmName="SHA-512" workbookHashValue="3SI/dZnTATHdw5kBoKF9y3TRXW/9Usa2umZ9V9jlxMwwm1ykG6ZuNCUXqFQ+02jC0vbfn4aQDKLsnl+SHtfwfg==" workbookSaltValue="O31TllM7ntYlpq12e5JYbA==" workbookSpinCount="100000" lockStructure="1"/>
  <bookViews>
    <workbookView xWindow="120" yWindow="5940" windowWidth="9375" windowHeight="4965" tabRatio="745"/>
  </bookViews>
  <sheets>
    <sheet name="CHECKLIST" sheetId="18" r:id="rId1"/>
    <sheet name="WC101 (ANNUAL)" sheetId="20" r:id="rId2"/>
    <sheet name="WC20 (ANNUAL)" sheetId="21" r:id="rId3"/>
    <sheet name="WC30 (ANNUAL)" sheetId="24" r:id="rId4"/>
  </sheets>
  <externalReferences>
    <externalReference r:id="rId5"/>
  </externalReferences>
  <definedNames>
    <definedName name="FORM_WC20967">#REF!</definedName>
    <definedName name="page1">#REF!</definedName>
    <definedName name="page2" localSheetId="2">#REF!</definedName>
    <definedName name="page2" localSheetId="3">#REF!</definedName>
    <definedName name="page2">#REF!</definedName>
    <definedName name="page3">#REF!</definedName>
    <definedName name="page4">#REF!</definedName>
    <definedName name="_xlnm.Print_Area" localSheetId="0">CHECKLIST!$A$1:$N$180</definedName>
    <definedName name="_xlnm.Print_Area" localSheetId="1">'WC101 (ANNUAL)'!$A$1:$Q$44</definedName>
    <definedName name="_xlnm.Print_Area" localSheetId="2">'WC20 (ANNUAL)'!$A$1:$G$41</definedName>
    <definedName name="_xlnm.Print_Area" localSheetId="3">'WC30 (ANNUAL)'!$A$1:$K$54</definedName>
    <definedName name="ZFORM_WC20967" localSheetId="3">'[1]FORM_WC20(Annual 2006-07)'!#REF!</definedName>
    <definedName name="ZFORM_WC20967">'[1]FORM_WC20(Annual 2006-07)'!#REF!</definedName>
  </definedNames>
  <calcPr calcId="152511"/>
</workbook>
</file>

<file path=xl/calcChain.xml><?xml version="1.0" encoding="utf-8"?>
<calcChain xmlns="http://schemas.openxmlformats.org/spreadsheetml/2006/main">
  <c r="J45" i="24" l="1"/>
  <c r="J36" i="24"/>
  <c r="J25" i="24"/>
  <c r="J27" i="24" s="1"/>
  <c r="A54" i="24" l="1"/>
  <c r="A41" i="21"/>
  <c r="A44" i="20"/>
  <c r="E57" i="18" l="1"/>
  <c r="E56" i="18"/>
  <c r="O6" i="20" l="1"/>
  <c r="G6" i="21"/>
  <c r="J15" i="24"/>
  <c r="F174" i="18" l="1"/>
  <c r="H78" i="18" l="1"/>
  <c r="G78" i="18"/>
  <c r="G95" i="18"/>
  <c r="J78" i="18" l="1"/>
  <c r="P9" i="20"/>
  <c r="O9" i="20"/>
  <c r="O8" i="20"/>
  <c r="G10" i="21"/>
  <c r="G9" i="21"/>
  <c r="G8" i="21"/>
  <c r="I49" i="24"/>
  <c r="I24" i="24" s="1"/>
  <c r="E150" i="18" l="1"/>
  <c r="E156" i="18"/>
  <c r="E147" i="18"/>
  <c r="E141" i="18"/>
  <c r="D147" i="18" l="1"/>
  <c r="F147" i="18"/>
  <c r="N151" i="18"/>
  <c r="F150" i="18"/>
  <c r="D141" i="18"/>
  <c r="F141" i="18"/>
  <c r="N157" i="18"/>
  <c r="F156" i="18"/>
  <c r="D156" i="18"/>
  <c r="D150" i="18"/>
  <c r="N148" i="18"/>
  <c r="N142" i="18"/>
  <c r="E174" i="18"/>
  <c r="G30" i="21"/>
  <c r="H70" i="18" s="1"/>
  <c r="E69" i="18" s="1"/>
  <c r="N70" i="18" s="1"/>
  <c r="F30" i="21"/>
  <c r="G113" i="18" s="1"/>
  <c r="E30" i="21"/>
  <c r="D30" i="21"/>
  <c r="G112" i="18" s="1"/>
  <c r="C30" i="21"/>
  <c r="E171" i="18"/>
  <c r="F171" i="18" s="1"/>
  <c r="D171" i="18"/>
  <c r="E168" i="18"/>
  <c r="F168" i="18" s="1"/>
  <c r="D168" i="18"/>
  <c r="E165" i="18"/>
  <c r="F165" i="18" s="1"/>
  <c r="D165" i="18"/>
  <c r="E162" i="18"/>
  <c r="F162" i="18" s="1"/>
  <c r="D162" i="18"/>
  <c r="E159" i="18"/>
  <c r="D159" i="18"/>
  <c r="I30" i="24"/>
  <c r="I31" i="24" s="1"/>
  <c r="I32" i="24" s="1"/>
  <c r="I33" i="24" s="1"/>
  <c r="I34" i="24" s="1"/>
  <c r="I35" i="24" s="1"/>
  <c r="I17" i="24"/>
  <c r="H17" i="24"/>
  <c r="E10" i="21"/>
  <c r="D10" i="21"/>
  <c r="I11" i="20"/>
  <c r="H11" i="20"/>
  <c r="E17" i="20"/>
  <c r="F17" i="20"/>
  <c r="G17" i="20"/>
  <c r="H17" i="20"/>
  <c r="I17" i="20"/>
  <c r="J17" i="20"/>
  <c r="K17" i="20"/>
  <c r="L17" i="20"/>
  <c r="M17" i="20"/>
  <c r="N17" i="20"/>
  <c r="G106" i="18"/>
  <c r="G105" i="18"/>
  <c r="G104" i="18"/>
  <c r="G103" i="18"/>
  <c r="G102" i="18"/>
  <c r="G101" i="18"/>
  <c r="G100" i="18"/>
  <c r="G99" i="18"/>
  <c r="G98" i="18"/>
  <c r="G97" i="18"/>
  <c r="G96" i="18"/>
  <c r="G89" i="18"/>
  <c r="H89" i="18"/>
  <c r="G88" i="18"/>
  <c r="H88" i="18"/>
  <c r="G87" i="18"/>
  <c r="H87" i="18"/>
  <c r="G86" i="18"/>
  <c r="H86" i="18"/>
  <c r="G85" i="18"/>
  <c r="H85" i="18"/>
  <c r="G84" i="18"/>
  <c r="H84" i="18"/>
  <c r="G83" i="18"/>
  <c r="H83" i="18"/>
  <c r="G82" i="18"/>
  <c r="H82" i="18"/>
  <c r="G81" i="18"/>
  <c r="H81" i="18"/>
  <c r="G80" i="18"/>
  <c r="H80" i="18"/>
  <c r="G79" i="18"/>
  <c r="H79" i="18"/>
  <c r="I60" i="18"/>
  <c r="E60" i="18" s="1"/>
  <c r="N61" i="18" s="1"/>
  <c r="I25" i="24"/>
  <c r="F45" i="18" s="1"/>
  <c r="E13" i="24"/>
  <c r="F13" i="24"/>
  <c r="E15" i="24"/>
  <c r="F15" i="24"/>
  <c r="I26" i="24"/>
  <c r="I27" i="24"/>
  <c r="E153" i="18"/>
  <c r="F153" i="18" s="1"/>
  <c r="C53" i="24"/>
  <c r="J53" i="24"/>
  <c r="D13" i="18"/>
  <c r="B8" i="21"/>
  <c r="C8" i="21"/>
  <c r="B10" i="21"/>
  <c r="C10" i="21"/>
  <c r="B12" i="21"/>
  <c r="C12" i="21"/>
  <c r="H65" i="18"/>
  <c r="E64" i="18" s="1"/>
  <c r="N65" i="18" s="1"/>
  <c r="B35" i="21"/>
  <c r="F35" i="21"/>
  <c r="C13" i="20"/>
  <c r="D13" i="20"/>
  <c r="J13" i="20"/>
  <c r="K13" i="20"/>
  <c r="C15" i="20"/>
  <c r="O17" i="20"/>
  <c r="D15" i="20" s="1"/>
  <c r="P18" i="20"/>
  <c r="P19" i="20"/>
  <c r="P20" i="20"/>
  <c r="P21" i="20"/>
  <c r="P22" i="20"/>
  <c r="P23" i="20"/>
  <c r="P24" i="20"/>
  <c r="P25" i="20"/>
  <c r="P26" i="20"/>
  <c r="P27" i="20"/>
  <c r="P28" i="20"/>
  <c r="D29" i="20"/>
  <c r="H106" i="18" s="1"/>
  <c r="E29" i="20"/>
  <c r="F29" i="20"/>
  <c r="H104" i="18" s="1"/>
  <c r="G29" i="20"/>
  <c r="H29" i="20"/>
  <c r="H102" i="18" s="1"/>
  <c r="I29" i="20"/>
  <c r="J29" i="20"/>
  <c r="H100" i="18" s="1"/>
  <c r="K29" i="20"/>
  <c r="H99" i="18" s="1"/>
  <c r="L29" i="20"/>
  <c r="H98" i="18" s="1"/>
  <c r="M29" i="20"/>
  <c r="N29" i="20"/>
  <c r="H96" i="18" s="1"/>
  <c r="O29" i="20"/>
  <c r="C36" i="20"/>
  <c r="K36" i="20"/>
  <c r="D4" i="18"/>
  <c r="I125" i="18"/>
  <c r="I124" i="18"/>
  <c r="H105" i="18"/>
  <c r="H103" i="18"/>
  <c r="H101" i="18"/>
  <c r="H97" i="18"/>
  <c r="D57" i="18"/>
  <c r="D56" i="18"/>
  <c r="H36" i="18"/>
  <c r="J36" i="18"/>
  <c r="L36" i="18"/>
  <c r="H43" i="18"/>
  <c r="J43" i="18"/>
  <c r="F56" i="18"/>
  <c r="F57" i="18"/>
  <c r="G73" i="18"/>
  <c r="F78" i="18"/>
  <c r="F79" i="18"/>
  <c r="F80" i="18"/>
  <c r="F81" i="18"/>
  <c r="F82" i="18"/>
  <c r="F83" i="18"/>
  <c r="F84" i="18"/>
  <c r="F85" i="18"/>
  <c r="F86" i="18"/>
  <c r="F87" i="18"/>
  <c r="F88" i="18"/>
  <c r="F95" i="18"/>
  <c r="F96" i="18"/>
  <c r="F97" i="18"/>
  <c r="F98" i="18"/>
  <c r="F99" i="18"/>
  <c r="F100" i="18"/>
  <c r="F101" i="18"/>
  <c r="F102" i="18"/>
  <c r="F103" i="18"/>
  <c r="F104" i="18"/>
  <c r="F105" i="18"/>
  <c r="G110" i="18"/>
  <c r="H110" i="18"/>
  <c r="I110" i="18"/>
  <c r="H112" i="18"/>
  <c r="I112" i="18"/>
  <c r="H113" i="18"/>
  <c r="I113" i="18"/>
  <c r="G114" i="18"/>
  <c r="H114" i="18"/>
  <c r="I114" i="18"/>
  <c r="I115" i="18"/>
  <c r="H121" i="18"/>
  <c r="I121" i="18"/>
  <c r="J121" i="18"/>
  <c r="H124" i="18"/>
  <c r="J124" i="18"/>
  <c r="J125" i="18"/>
  <c r="L125" i="18" s="1"/>
  <c r="H130" i="18"/>
  <c r="I130" i="18"/>
  <c r="J130" i="18"/>
  <c r="H131" i="18"/>
  <c r="I131" i="18"/>
  <c r="J131" i="18"/>
  <c r="I132" i="18"/>
  <c r="J132" i="18"/>
  <c r="H133" i="18"/>
  <c r="I133" i="18"/>
  <c r="J133" i="18"/>
  <c r="G90" i="18"/>
  <c r="H132" i="18"/>
  <c r="D174" i="18"/>
  <c r="H26" i="18" s="1"/>
  <c r="H90" i="18" l="1"/>
  <c r="G107" i="18"/>
  <c r="P29" i="20"/>
  <c r="H107" i="18" s="1"/>
  <c r="H136" i="18"/>
  <c r="K124" i="18"/>
  <c r="I105" i="18"/>
  <c r="J105" i="18" s="1"/>
  <c r="J81" i="18"/>
  <c r="H137" i="18"/>
  <c r="I96" i="18"/>
  <c r="J96" i="18" s="1"/>
  <c r="I98" i="18"/>
  <c r="J98" i="18" s="1"/>
  <c r="I100" i="18"/>
  <c r="J100" i="18" s="1"/>
  <c r="I102" i="18"/>
  <c r="J102" i="18" s="1"/>
  <c r="I104" i="18"/>
  <c r="J104" i="18" s="1"/>
  <c r="I106" i="18"/>
  <c r="J106" i="18" s="1"/>
  <c r="J80" i="18"/>
  <c r="J82" i="18"/>
  <c r="J83" i="18"/>
  <c r="J84" i="18"/>
  <c r="J85" i="18"/>
  <c r="J86" i="18"/>
  <c r="J87" i="18"/>
  <c r="J88" i="18"/>
  <c r="J89" i="18"/>
  <c r="I97" i="18"/>
  <c r="J97" i="18" s="1"/>
  <c r="H115" i="18"/>
  <c r="H117" i="18" s="1"/>
  <c r="I123" i="18" s="1"/>
  <c r="I101" i="18"/>
  <c r="J101" i="18" s="1"/>
  <c r="I117" i="18"/>
  <c r="J123" i="18" s="1"/>
  <c r="L123" i="18" s="1"/>
  <c r="G115" i="18"/>
  <c r="G117" i="18" s="1"/>
  <c r="H123" i="18" s="1"/>
  <c r="I99" i="18"/>
  <c r="J99" i="18" s="1"/>
  <c r="I103" i="18"/>
  <c r="J103" i="18" s="1"/>
  <c r="I136" i="18"/>
  <c r="I137" i="18"/>
  <c r="L137" i="18" s="1"/>
  <c r="J79" i="18"/>
  <c r="H95" i="18"/>
  <c r="I95" i="18" s="1"/>
  <c r="J95" i="18" s="1"/>
  <c r="D69" i="18"/>
  <c r="J126" i="18"/>
  <c r="J90" i="18"/>
  <c r="J136" i="18"/>
  <c r="J138" i="18"/>
  <c r="J137" i="18"/>
  <c r="I126" i="18"/>
  <c r="I138" i="18"/>
  <c r="D153" i="18"/>
  <c r="N154" i="18"/>
  <c r="J49" i="24"/>
  <c r="H134" i="18" s="1"/>
  <c r="L124" i="18"/>
  <c r="H125" i="18"/>
  <c r="H138" i="18" s="1"/>
  <c r="E144" i="18"/>
  <c r="F159" i="18"/>
  <c r="J134" i="18"/>
  <c r="I134" i="18"/>
  <c r="D60" i="18"/>
  <c r="D64" i="18"/>
  <c r="I107" i="18" l="1"/>
  <c r="J107" i="18" s="1"/>
  <c r="F94" i="18" s="1"/>
  <c r="E93" i="18" s="1"/>
  <c r="D93" i="18" s="1"/>
  <c r="L126" i="18"/>
  <c r="L138" i="18"/>
  <c r="L136" i="18"/>
  <c r="K125" i="18"/>
  <c r="K123" i="18"/>
  <c r="F74" i="18"/>
  <c r="E73" i="18" s="1"/>
  <c r="D73" i="18" s="1"/>
  <c r="F144" i="18"/>
  <c r="H126" i="18"/>
  <c r="K126" i="18" s="1"/>
  <c r="N145" i="18"/>
  <c r="D144" i="18"/>
  <c r="F130" i="18" l="1"/>
  <c r="E129" i="18" s="1"/>
  <c r="N130" i="18" s="1"/>
  <c r="D129" i="18" l="1"/>
  <c r="I24" i="18"/>
  <c r="K15" i="18" s="1"/>
  <c r="I22" i="18"/>
  <c r="K22" i="18" s="1"/>
  <c r="I23" i="18"/>
</calcChain>
</file>

<file path=xl/sharedStrings.xml><?xml version="1.0" encoding="utf-8"?>
<sst xmlns="http://schemas.openxmlformats.org/spreadsheetml/2006/main" count="326" uniqueCount="233">
  <si>
    <t>21.</t>
  </si>
  <si>
    <t>X</t>
  </si>
  <si>
    <t>INSERT DATA</t>
  </si>
  <si>
    <t>PREVIOUS Earned Premium &amp; Expenses RETURN DATA AS INDICATED</t>
  </si>
  <si>
    <t xml:space="preserve">Note: </t>
  </si>
  <si>
    <t>Provision for claims outstanding at the end of the current year</t>
  </si>
  <si>
    <t>+ GRAND TOTALS WC20 Section (d)</t>
  </si>
  <si>
    <t>+ GRAND TOTALS WC20 Section (e)</t>
  </si>
  <si>
    <t>2009/2010</t>
  </si>
  <si>
    <t>INSURER NAME:</t>
  </si>
  <si>
    <t>NAME:</t>
  </si>
  <si>
    <t>Include actual claims payments only</t>
  </si>
  <si>
    <t>To be submitted to in accordance with the deadlines schedule</t>
  </si>
  <si>
    <t>This excel proforma has built in formulae and as such these cells have been protected</t>
  </si>
  <si>
    <t>WORKCOVER WA USE ONLY</t>
  </si>
  <si>
    <t>YES</t>
  </si>
  <si>
    <t>NO</t>
  </si>
  <si>
    <t>Previous DATA completed and reconciled</t>
  </si>
  <si>
    <t>Previous Data Completed</t>
  </si>
  <si>
    <t>INFLATED ACTUARIAL INCURRED COSTS</t>
  </si>
  <si>
    <t>Inflated Actuarial Incurred Cost</t>
  </si>
  <si>
    <t>Prudential Margin from WC20</t>
  </si>
  <si>
    <t>**If the value is 0% please confirm that this is correct</t>
  </si>
  <si>
    <t>All ANNUAL Returns Received</t>
  </si>
  <si>
    <t>Authorised Person</t>
  </si>
  <si>
    <t>Prudential Margin has Value</t>
  </si>
  <si>
    <t>Prudential Margin as used in the Financial Accounts</t>
  </si>
  <si>
    <t>Level of sufficiency used for the Financial Accounts Prudential Margin</t>
  </si>
  <si>
    <t>"FAIL" Count</t>
  </si>
  <si>
    <t>Section (e) Total WC20</t>
  </si>
  <si>
    <t>No Development or IBNR estimates provided in WC20 Section (e)</t>
  </si>
  <si>
    <t>TOTAL FAILS:</t>
  </si>
  <si>
    <t>If your data passes the validations, "OK" will appear in the Green check box. If not, and the word "CHECK" or "FAIL" will appear in the red box. If "CHECK" appears and the data is correct please provide an explanation in the Comments Box. If a "FAIL" appears the data is incorrect and will require amendment before submission to WorkCover WA.</t>
  </si>
  <si>
    <t xml:space="preserve"> FAIL Box</t>
  </si>
  <si>
    <t>2008/2009</t>
  </si>
  <si>
    <t>PREVIOUS ANNUAL WC20 RETURN DATA AS INDICATED</t>
  </si>
  <si>
    <t>Date of Revision:</t>
  </si>
  <si>
    <t>EMPLOYERS' INDEMNITY POLICIES (PREMIUM RATES) ACT 1990</t>
  </si>
  <si>
    <t>CURRENT YEAR</t>
  </si>
  <si>
    <t>(a)</t>
  </si>
  <si>
    <t>(b)</t>
  </si>
  <si>
    <t>(c)</t>
  </si>
  <si>
    <t>(d)</t>
  </si>
  <si>
    <t>YEAR OF ACCIDENT</t>
  </si>
  <si>
    <t>$</t>
  </si>
  <si>
    <t>ALL EARLIER YEARS</t>
  </si>
  <si>
    <t>TOTAL</t>
  </si>
  <si>
    <t>NOTE :</t>
  </si>
  <si>
    <t>All Earlier Years</t>
  </si>
  <si>
    <t>1.</t>
  </si>
  <si>
    <t>By weekly payments</t>
  </si>
  <si>
    <t>2.</t>
  </si>
  <si>
    <t>Redemptions</t>
  </si>
  <si>
    <t>3.</t>
  </si>
  <si>
    <t>For specific injuries (2nd Schedule)</t>
  </si>
  <si>
    <t>4.</t>
  </si>
  <si>
    <t>Fatal (including funeral expenses)</t>
  </si>
  <si>
    <t>5.</t>
  </si>
  <si>
    <t>Medical Practitioners and Specialists</t>
  </si>
  <si>
    <t>6.</t>
  </si>
  <si>
    <t>Hospital Expenses</t>
  </si>
  <si>
    <t>7.</t>
  </si>
  <si>
    <t>8.</t>
  </si>
  <si>
    <t>9.</t>
  </si>
  <si>
    <t>Miscellaneous (e.g. transport, maintenance)</t>
  </si>
  <si>
    <t>10.</t>
  </si>
  <si>
    <t>11.</t>
  </si>
  <si>
    <t>Common Law and other Acts</t>
  </si>
  <si>
    <t>TOTAL PAYMENTS</t>
  </si>
  <si>
    <t xml:space="preserve"> </t>
  </si>
  <si>
    <t>WORKERS' COMPENSATION AND  INJURY MANAGEMENT ACT 1981</t>
  </si>
  <si>
    <t>DATE:</t>
  </si>
  <si>
    <t>Number of claims lodged in the current year (classified by accident year)</t>
  </si>
  <si>
    <t>WC20</t>
  </si>
  <si>
    <t>Difference</t>
  </si>
  <si>
    <t>(e)</t>
  </si>
  <si>
    <t>% Change</t>
  </si>
  <si>
    <t>(a)/(b) x 100</t>
  </si>
  <si>
    <t>(b)/(c) x 100</t>
  </si>
  <si>
    <t>TOTAL CHECKS:</t>
  </si>
  <si>
    <t>"CHECK" Count</t>
  </si>
  <si>
    <t xml:space="preserve">If any of the boxes below show a CHECK, please investigate and fix your data BEFORE submitting to WorkCover WA or it will be returned. If the CHECK is justified please provide an explanation in the Comments Box to be forwarded to the Actuary. </t>
  </si>
  <si>
    <t>REVISION REQUIRED</t>
  </si>
  <si>
    <t>WorkCover Staff to initial for Overall Pass or Revision</t>
  </si>
  <si>
    <t xml:space="preserve">(a) </t>
  </si>
  <si>
    <t>Earned Premium</t>
  </si>
  <si>
    <t>Loss Ratio</t>
  </si>
  <si>
    <t>12.</t>
  </si>
  <si>
    <t>Expense Levels</t>
  </si>
  <si>
    <t>Commission &amp; Brokerage</t>
  </si>
  <si>
    <t>Stat Charges and Levies</t>
  </si>
  <si>
    <t>Management Expenses</t>
  </si>
  <si>
    <t>TOTAL Expenses</t>
  </si>
  <si>
    <t>Expense ratios :</t>
  </si>
  <si>
    <t>(Comm. &amp; Brokerage/GWP) x 100%</t>
  </si>
  <si>
    <t>(Stat Charges/GWP) x 100%</t>
  </si>
  <si>
    <t>(Management Expenses/EP) x 100%</t>
  </si>
  <si>
    <t>NOTE:</t>
  </si>
  <si>
    <t>(i) All amounts are to be stated to the nearest dollar.</t>
  </si>
  <si>
    <t>Plus:</t>
  </si>
  <si>
    <t xml:space="preserve">                                      </t>
  </si>
  <si>
    <t>Less:</t>
  </si>
  <si>
    <t>Equals:</t>
  </si>
  <si>
    <t>EXPENSES</t>
  </si>
  <si>
    <t>Supplementation Fund Levy</t>
  </si>
  <si>
    <t>Other Statutory Charges</t>
  </si>
  <si>
    <t>Sub-Total</t>
  </si>
  <si>
    <t>DATE REPORT GENERATED:</t>
  </si>
  <si>
    <t>STATEMENT OF EARNED PREMIUMS</t>
  </si>
  <si>
    <t>* Note :  Prudential Margins  - % Margin of Central Estimate</t>
  </si>
  <si>
    <t xml:space="preserve"> Check Box</t>
  </si>
  <si>
    <t xml:space="preserve"> ** If the value is zero please confirm that this is correct</t>
  </si>
  <si>
    <t xml:space="preserve">Value </t>
  </si>
  <si>
    <t xml:space="preserve">WC20 </t>
  </si>
  <si>
    <t>If there is an active claim in a Section (c) cell, there should be a case estimate in the corresponding Section (d) cell and vice versa</t>
  </si>
  <si>
    <t>(Case estimates)</t>
  </si>
  <si>
    <t>WC20 and WC101</t>
  </si>
  <si>
    <t>Section (b) WC20</t>
  </si>
  <si>
    <t>COMMENTS</t>
  </si>
  <si>
    <t>WC20 Active Claims have Case Estimate value</t>
  </si>
  <si>
    <t xml:space="preserve">WC101 Grand Totals </t>
  </si>
  <si>
    <t>13.</t>
  </si>
  <si>
    <t>14.</t>
  </si>
  <si>
    <t>15.</t>
  </si>
  <si>
    <t>16.</t>
  </si>
  <si>
    <t>17.</t>
  </si>
  <si>
    <t>18.</t>
  </si>
  <si>
    <t>19.</t>
  </si>
  <si>
    <t>20.</t>
  </si>
  <si>
    <t>GRAND TOTALS WC20 Section (b)</t>
  </si>
  <si>
    <t>GRAND TOTALS WC20 Section (d)</t>
  </si>
  <si>
    <t>GRAND TOTALS WC20 Section (e)</t>
  </si>
  <si>
    <t>Check whether the total in section (a) is greater than zero</t>
  </si>
  <si>
    <t>The totals in Section (b) on the WC20 should equal the totals on the WC101 for each year</t>
  </si>
  <si>
    <t>**Please note that if the expense ratios have changed by more than 5% please provide an explanation in the Comments Box</t>
  </si>
  <si>
    <t>Number of Claims Lodged in the Current Year is Greater than ZERO</t>
  </si>
  <si>
    <t>No Development or IBNR Estimates Provided</t>
  </si>
  <si>
    <t>WC20 Total Amounts Paid Equals WC101 Total Payment values</t>
  </si>
  <si>
    <t>- Sum of  PREVIOUS YEARS (d) + (e)</t>
  </si>
  <si>
    <t>Comparison of Wages, Inflated Actuarial Incurred Costs, Premiums and Loss Ratios</t>
  </si>
  <si>
    <t>(i)  Please refer to the WC101 Guidelines for how to complete this Form</t>
  </si>
  <si>
    <t>(iii) Reinsurance - Enter the information as though no reinsurance in any form had been effected</t>
  </si>
  <si>
    <t>(ii)  Form WC101 is required on an annual basis for the year ended 30 June</t>
  </si>
  <si>
    <t>(i)  Please refer to the WC20 Guidelines for how to complete this Form</t>
  </si>
  <si>
    <t>(ii)  Form WC20 is required on an annual basis for the year ended 30 June</t>
  </si>
  <si>
    <t>Amount paid for claims during the current year (classified by accident year)</t>
  </si>
  <si>
    <t>Number of claims outstanding at the end of the current year (classified by accident year)</t>
  </si>
  <si>
    <t>Provision for claims outstanding at the end of the current year (classified by accident year and divided into)</t>
  </si>
  <si>
    <t>DEVELOPMENT AND IBNR ESTIMATES ($)</t>
  </si>
  <si>
    <t xml:space="preserve"> Form WC101 </t>
  </si>
  <si>
    <t>Financial Year:</t>
  </si>
  <si>
    <t>Accident year ending 30 June</t>
  </si>
  <si>
    <t>All amounts</t>
  </si>
  <si>
    <t>to be shown</t>
  </si>
  <si>
    <t>to the</t>
  </si>
  <si>
    <t>nearest</t>
  </si>
  <si>
    <t>dollar</t>
  </si>
  <si>
    <t>ANNUAL</t>
  </si>
  <si>
    <t>Form WC20</t>
  </si>
  <si>
    <t>CASE ESTIMATES ($)</t>
  </si>
  <si>
    <t>%</t>
  </si>
  <si>
    <t>WORKERS' COMPENSATION AND INJURY MANAGEMENT ACT 1981</t>
  </si>
  <si>
    <t>PASS</t>
  </si>
  <si>
    <t>Date form last Revised by WorkCover WA:</t>
  </si>
  <si>
    <t>Total</t>
  </si>
  <si>
    <t>FORM WC30</t>
  </si>
  <si>
    <t>PREMIUMS</t>
  </si>
  <si>
    <t>Commission and Brokerage</t>
  </si>
  <si>
    <t>Statutory Charges and Levies</t>
  </si>
  <si>
    <t>TOTAL EXPENSES FOR THE FINANCIAL YEAR TO 30 JUNE</t>
  </si>
  <si>
    <t>Earned But Not Raised Premium</t>
  </si>
  <si>
    <t>Gross Written Premium for the year to 30 June</t>
  </si>
  <si>
    <t>Earned Premium for the year to 30 June</t>
  </si>
  <si>
    <t>Earned But Not Raised Premium for the year as at 30 June</t>
  </si>
  <si>
    <r>
      <t>General Fund Contribution</t>
    </r>
    <r>
      <rPr>
        <sz val="11"/>
        <color indexed="10"/>
        <rFont val="Century Gothic"/>
        <family val="2"/>
      </rPr>
      <t/>
    </r>
  </si>
  <si>
    <t>Diversified Prudential Margin at a 75% level of sufficiency (as supplied to APRA)</t>
  </si>
  <si>
    <r>
      <t>Gross Written Premium</t>
    </r>
    <r>
      <rPr>
        <b/>
        <sz val="9"/>
        <color indexed="10"/>
        <rFont val="Arial"/>
        <family val="2"/>
      </rPr>
      <t xml:space="preserve"> #</t>
    </r>
    <r>
      <rPr>
        <sz val="9"/>
        <color indexed="10"/>
        <rFont val="Arial"/>
        <family val="2"/>
      </rPr>
      <t xml:space="preserve"> </t>
    </r>
  </si>
  <si>
    <r>
      <t>Inflated Actuarial Incurred Cost</t>
    </r>
    <r>
      <rPr>
        <sz val="7"/>
        <color indexed="14"/>
        <rFont val="Arial"/>
        <family val="2"/>
      </rPr>
      <t xml:space="preserve"> (as above)</t>
    </r>
  </si>
  <si>
    <r>
      <t>Gross Written Premium</t>
    </r>
    <r>
      <rPr>
        <sz val="7"/>
        <color indexed="14"/>
        <rFont val="Arial"/>
        <family val="2"/>
      </rPr>
      <t xml:space="preserve"> (from relevant Returns)</t>
    </r>
  </si>
  <si>
    <r>
      <t>Earned Premium</t>
    </r>
    <r>
      <rPr>
        <sz val="7"/>
        <color indexed="14"/>
        <rFont val="Arial"/>
        <family val="2"/>
      </rPr>
      <t xml:space="preserve"> (from relevant Returns)</t>
    </r>
  </si>
  <si>
    <r>
      <t>All other Treatment</t>
    </r>
    <r>
      <rPr>
        <b/>
        <sz val="10"/>
        <rFont val="Arial"/>
        <family val="2"/>
      </rPr>
      <t xml:space="preserve"> (a)</t>
    </r>
  </si>
  <si>
    <r>
      <t>Vocational Rehabilitation</t>
    </r>
    <r>
      <rPr>
        <b/>
        <sz val="10"/>
        <rFont val="Arial"/>
        <family val="2"/>
      </rPr>
      <t xml:space="preserve"> (b)</t>
    </r>
  </si>
  <si>
    <r>
      <t>Legal Expenses</t>
    </r>
    <r>
      <rPr>
        <b/>
        <sz val="10"/>
        <rFont val="Arial"/>
        <family val="2"/>
      </rPr>
      <t xml:space="preserve"> (c)</t>
    </r>
  </si>
  <si>
    <t>Unearned Premium Provision as at 30 June</t>
  </si>
  <si>
    <t>WC30 Stat Charges &amp; Levies match WAC18 data</t>
  </si>
  <si>
    <t>2010/2011</t>
  </si>
  <si>
    <t>Summary of claims payments (ANNUAL Return)</t>
  </si>
  <si>
    <t>Summary of cost of claims (ANNUAL Return)</t>
  </si>
  <si>
    <t>Statement of premiums and expenses associated</t>
  </si>
  <si>
    <t>with the writing of workers' compensation business</t>
  </si>
  <si>
    <t>2011/2012</t>
  </si>
  <si>
    <t>2012/2013</t>
  </si>
  <si>
    <t>2013/2014</t>
  </si>
  <si>
    <t>Please Enter INSURER NUMBER</t>
  </si>
  <si>
    <t>Company Name Completed</t>
  </si>
  <si>
    <t>Data Report Generated Completed</t>
  </si>
  <si>
    <t>Insurer Number Completed</t>
  </si>
  <si>
    <t>Name Completed</t>
  </si>
  <si>
    <t>Date Completed</t>
  </si>
  <si>
    <t>Date of Revision entered</t>
  </si>
  <si>
    <t>If Required Only</t>
  </si>
  <si>
    <t>COMMENTS MISSING:</t>
  </si>
  <si>
    <t>Confirm Gross Written Premium is $0.00</t>
  </si>
  <si>
    <t>Confirm Earned Premium is $0.00</t>
  </si>
  <si>
    <t>Confirm Unearned Premium as at 30 June is $0.00</t>
  </si>
  <si>
    <t>Confirm Commission &amp; Brokerage is $0.00</t>
  </si>
  <si>
    <t>Confirm Stat Charges and Levies is $0.00</t>
  </si>
  <si>
    <t>Confirm Management Expenses is $0.00</t>
  </si>
  <si>
    <t>Checklist</t>
  </si>
  <si>
    <t>WC101</t>
  </si>
  <si>
    <t>WC30</t>
  </si>
  <si>
    <t>Financial Year Ending</t>
  </si>
  <si>
    <t>2014/2015</t>
  </si>
  <si>
    <t>Please view the Guidelines before completing these forms.</t>
  </si>
  <si>
    <t>2015/2016</t>
  </si>
  <si>
    <t>Please double check these values are correct</t>
  </si>
  <si>
    <t xml:space="preserve">(Name all Companies included) </t>
  </si>
  <si>
    <t>Enter Date of Revision only for each form revised as appropriate.</t>
  </si>
  <si>
    <t>2016/2017</t>
  </si>
  <si>
    <t>Insurer Name, Date Report Generated, Authorised Officer Name and Date Form Completed are populated from the CHECKLIST.</t>
  </si>
  <si>
    <t>Q2 Comparisons Correct</t>
  </si>
  <si>
    <t>CHECKLIST</t>
  </si>
  <si>
    <t>2017/2018</t>
  </si>
  <si>
    <t>2018/2019</t>
  </si>
  <si>
    <t>Please insert Insurer Name, Insurer Number and Date Report Generated below, then the Authorised Officer Name and Date form completed at the bottom of this Checklist. All relevant cells in the other WC Forms will be automatically filled.</t>
  </si>
  <si>
    <r>
      <t xml:space="preserve">Please Collect the following data from the three Previous Annual Returns as indicated and insert figures in the Yellow Boxes provided. The spreadsheet will then perform all calculations and advise of any errors. All other figures come from the Current Return. </t>
    </r>
    <r>
      <rPr>
        <b/>
        <sz val="10"/>
        <color indexed="10"/>
        <rFont val="Arial"/>
        <family val="2"/>
      </rPr>
      <t>IF THERE WAS NO VALUE IN THE PREVIOUS RETURNS PLEASE ENTER 0.</t>
    </r>
  </si>
  <si>
    <r>
      <t xml:space="preserve"># </t>
    </r>
    <r>
      <rPr>
        <b/>
        <sz val="9"/>
        <rFont val="Arial"/>
        <family val="2"/>
      </rPr>
      <t xml:space="preserve">Ensure the Gross Written Premium is taken directly from the WC30. </t>
    </r>
  </si>
  <si>
    <r>
      <t>(ii) Form WC20 is required in electronic format only. The electronic format is to be emailed to</t>
    </r>
    <r>
      <rPr>
        <b/>
        <sz val="10"/>
        <color rgb="FF0000FF"/>
        <rFont val="Arial"/>
        <family val="2"/>
      </rPr>
      <t xml:space="preserve"> schemeinformation@workcover.wa.gov.au</t>
    </r>
  </si>
  <si>
    <r>
      <t xml:space="preserve">(iv) Form WC101 is required in electronic format only. The electronic format is to be emailed to </t>
    </r>
    <r>
      <rPr>
        <b/>
        <sz val="10"/>
        <color rgb="FF0000FF"/>
        <rFont val="Arial"/>
        <family val="2"/>
      </rPr>
      <t>schemeinformation@workcover.wa.gov.au</t>
    </r>
  </si>
  <si>
    <t>From July 2016 signed hard copies are no longer required.</t>
  </si>
  <si>
    <t>From July 2018 the Quarterly WC101 is no longer required.</t>
  </si>
  <si>
    <t>D2018/62930</t>
  </si>
  <si>
    <t>ANNUAL Insurer SELF AUDIT OF VALIDATION TESTS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</si>
</sst>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164" formatCode="&quot;$&quot;#,##0_);\(&quot;$&quot;#,##0\)"/>
    <numFmt numFmtId="165" formatCode="&quot;$&quot;#,##0_);[Red]\(&quot;$&quot;#,##0\)"/>
    <numFmt numFmtId="166" formatCode="_(&quot;$&quot;* #,##0.00_);_(&quot;$&quot;* \(#,##0.00\);_(&quot;$&quot;* &quot;-&quot;??_);_(@_)"/>
    <numFmt numFmtId="167" formatCode="_(* #,##0.00_);_(* \(#,##0.00\);_(* &quot;-&quot;??_);_(@_)"/>
    <numFmt numFmtId="168" formatCode="#,##0_ ;[Red]\-#,##0\ "/>
    <numFmt numFmtId="169" formatCode="_(&quot;$&quot;* #,##0_);_(&quot;$&quot;* \(#,##0\);_(&quot;$&quot;* &quot;-&quot;??_);_(@_)"/>
    <numFmt numFmtId="170" formatCode="&quot;$&quot;#,##0"/>
    <numFmt numFmtId="171" formatCode="d/m/yyyy;@"/>
  </numFmts>
  <fonts count="90" x14ac:knownFonts="1">
    <font>
      <sz val="10"/>
      <name val="Arial"/>
    </font>
    <font>
      <sz val="10"/>
      <name val="Arial"/>
      <family val="2"/>
    </font>
    <font>
      <sz val="11"/>
      <name val="Arial"/>
      <family val="2"/>
    </font>
    <font>
      <sz val="10"/>
      <color indexed="9"/>
      <name val="Arial"/>
      <family val="2"/>
    </font>
    <font>
      <sz val="11"/>
      <color indexed="8"/>
      <name val="Calibri"/>
      <family val="2"/>
    </font>
    <font>
      <sz val="11"/>
      <color indexed="9"/>
      <name val="Calibri"/>
      <family val="2"/>
    </font>
    <font>
      <sz val="11"/>
      <color indexed="10"/>
      <name val="Calibri"/>
      <family val="2"/>
    </font>
    <font>
      <b/>
      <sz val="11"/>
      <color indexed="13"/>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3"/>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name val="Arial"/>
      <family val="2"/>
    </font>
    <font>
      <b/>
      <sz val="10"/>
      <name val="Arial"/>
      <family val="2"/>
    </font>
    <font>
      <sz val="10"/>
      <color indexed="56"/>
      <name val="Arial"/>
      <family val="2"/>
    </font>
    <font>
      <b/>
      <sz val="9"/>
      <name val="Arial"/>
      <family val="2"/>
    </font>
    <font>
      <sz val="10"/>
      <color indexed="10"/>
      <name val="Arial"/>
      <family val="2"/>
    </font>
    <font>
      <sz val="11"/>
      <color indexed="10"/>
      <name val="Century Gothic"/>
      <family val="2"/>
    </font>
    <font>
      <sz val="10"/>
      <color indexed="16"/>
      <name val="Arial"/>
      <family val="2"/>
    </font>
    <font>
      <b/>
      <sz val="9"/>
      <color indexed="16"/>
      <name val="Arial"/>
      <family val="2"/>
    </font>
    <font>
      <b/>
      <sz val="12"/>
      <color indexed="9"/>
      <name val="Arial"/>
      <family val="2"/>
    </font>
    <font>
      <sz val="9"/>
      <name val="Arial"/>
      <family val="2"/>
    </font>
    <font>
      <b/>
      <sz val="16"/>
      <name val="Arial"/>
      <family val="2"/>
    </font>
    <font>
      <b/>
      <sz val="12"/>
      <name val="Arial"/>
      <family val="2"/>
    </font>
    <font>
      <b/>
      <u/>
      <sz val="12"/>
      <name val="Arial"/>
      <family val="2"/>
    </font>
    <font>
      <b/>
      <sz val="10"/>
      <color indexed="14"/>
      <name val="Arial"/>
      <family val="2"/>
    </font>
    <font>
      <sz val="10"/>
      <color indexed="14"/>
      <name val="Arial"/>
      <family val="2"/>
    </font>
    <font>
      <b/>
      <sz val="16"/>
      <color indexed="56"/>
      <name val="Arial"/>
      <family val="2"/>
    </font>
    <font>
      <sz val="9"/>
      <color indexed="14"/>
      <name val="Arial"/>
      <family val="2"/>
    </font>
    <font>
      <b/>
      <sz val="10"/>
      <color indexed="9"/>
      <name val="Arial"/>
      <family val="2"/>
    </font>
    <font>
      <b/>
      <sz val="10"/>
      <color indexed="47"/>
      <name val="Arial"/>
      <family val="2"/>
    </font>
    <font>
      <b/>
      <sz val="16"/>
      <color indexed="10"/>
      <name val="Arial"/>
      <family val="2"/>
    </font>
    <font>
      <b/>
      <sz val="10"/>
      <color indexed="16"/>
      <name val="Arial"/>
      <family val="2"/>
    </font>
    <font>
      <b/>
      <sz val="10"/>
      <color indexed="10"/>
      <name val="Arial"/>
      <family val="2"/>
    </font>
    <font>
      <b/>
      <sz val="9"/>
      <color indexed="10"/>
      <name val="Arial"/>
      <family val="2"/>
    </font>
    <font>
      <sz val="9"/>
      <color indexed="8"/>
      <name val="Arial"/>
      <family val="2"/>
    </font>
    <font>
      <sz val="9"/>
      <color indexed="10"/>
      <name val="Arial"/>
      <family val="2"/>
    </font>
    <font>
      <b/>
      <sz val="9"/>
      <color indexed="8"/>
      <name val="Arial"/>
      <family val="2"/>
    </font>
    <font>
      <b/>
      <sz val="9"/>
      <color indexed="9"/>
      <name val="Arial"/>
      <family val="2"/>
    </font>
    <font>
      <sz val="7"/>
      <color indexed="14"/>
      <name val="Arial"/>
      <family val="2"/>
    </font>
    <font>
      <sz val="10"/>
      <color indexed="8"/>
      <name val="Arial"/>
      <family val="2"/>
    </font>
    <font>
      <b/>
      <sz val="12"/>
      <color indexed="47"/>
      <name val="Arial"/>
      <family val="2"/>
    </font>
    <font>
      <b/>
      <sz val="12"/>
      <color indexed="10"/>
      <name val="Arial"/>
      <family val="2"/>
    </font>
    <font>
      <b/>
      <sz val="12"/>
      <color indexed="8"/>
      <name val="Arial"/>
      <family val="2"/>
    </font>
    <font>
      <b/>
      <sz val="14"/>
      <name val="Arial"/>
      <family val="2"/>
    </font>
    <font>
      <b/>
      <sz val="10"/>
      <color indexed="8"/>
      <name val="Arial"/>
      <family val="2"/>
    </font>
    <font>
      <sz val="10"/>
      <color indexed="47"/>
      <name val="Arial"/>
      <family val="2"/>
    </font>
    <font>
      <b/>
      <sz val="14"/>
      <color indexed="9"/>
      <name val="Arial"/>
      <family val="2"/>
    </font>
    <font>
      <b/>
      <sz val="11"/>
      <color indexed="10"/>
      <name val="Arial"/>
      <family val="2"/>
    </font>
    <font>
      <b/>
      <sz val="11"/>
      <name val="Arial"/>
      <family val="2"/>
    </font>
    <font>
      <b/>
      <sz val="11"/>
      <color indexed="47"/>
      <name val="Arial"/>
      <family val="2"/>
    </font>
    <font>
      <b/>
      <sz val="11.5"/>
      <color indexed="10"/>
      <name val="Arial"/>
      <family val="2"/>
    </font>
    <font>
      <b/>
      <sz val="11"/>
      <color indexed="9"/>
      <name val="Arial"/>
      <family val="2"/>
    </font>
    <font>
      <b/>
      <sz val="11"/>
      <color indexed="8"/>
      <name val="Arial"/>
      <family val="2"/>
    </font>
    <font>
      <b/>
      <sz val="14"/>
      <color indexed="10"/>
      <name val="Arial"/>
      <family val="2"/>
    </font>
    <font>
      <b/>
      <sz val="14"/>
      <color indexed="17"/>
      <name val="Arial"/>
      <family val="2"/>
    </font>
    <font>
      <b/>
      <sz val="10"/>
      <color indexed="17"/>
      <name val="Arial"/>
      <family val="2"/>
    </font>
    <font>
      <b/>
      <sz val="14"/>
      <color indexed="56"/>
      <name val="Arial"/>
      <family val="2"/>
    </font>
    <font>
      <i/>
      <sz val="10"/>
      <name val="Arial"/>
      <family val="2"/>
    </font>
    <font>
      <i/>
      <sz val="11"/>
      <name val="Arial"/>
      <family val="2"/>
    </font>
    <font>
      <sz val="14"/>
      <name val="Arial"/>
      <family val="2"/>
    </font>
    <font>
      <b/>
      <u/>
      <sz val="11"/>
      <name val="Arial"/>
      <family val="2"/>
    </font>
    <font>
      <i/>
      <sz val="12"/>
      <name val="Arial"/>
      <family val="2"/>
    </font>
    <font>
      <sz val="10"/>
      <color indexed="16"/>
      <name val="Arial"/>
      <family val="2"/>
    </font>
    <font>
      <b/>
      <sz val="10"/>
      <color indexed="10"/>
      <name val="Arial"/>
      <family val="2"/>
    </font>
    <font>
      <b/>
      <sz val="10"/>
      <color indexed="30"/>
      <name val="Arial"/>
      <family val="2"/>
    </font>
    <font>
      <b/>
      <sz val="10"/>
      <color indexed="14"/>
      <name val="Arial"/>
      <family val="2"/>
    </font>
    <font>
      <sz val="10"/>
      <color indexed="14"/>
      <name val="Arial"/>
      <family val="2"/>
    </font>
    <font>
      <b/>
      <sz val="10"/>
      <color indexed="16"/>
      <name val="Arial"/>
      <family val="2"/>
    </font>
    <font>
      <b/>
      <sz val="9"/>
      <color indexed="16"/>
      <name val="Arial"/>
      <family val="2"/>
    </font>
    <font>
      <b/>
      <sz val="11"/>
      <color indexed="16"/>
      <name val="Arial"/>
      <family val="2"/>
    </font>
    <font>
      <b/>
      <sz val="11.5"/>
      <color indexed="16"/>
      <name val="Arial"/>
      <family val="2"/>
    </font>
    <font>
      <b/>
      <sz val="12"/>
      <color indexed="16"/>
      <name val="Arial"/>
      <family val="2"/>
    </font>
    <font>
      <sz val="10"/>
      <color indexed="10"/>
      <name val="Arial"/>
      <family val="2"/>
    </font>
    <font>
      <b/>
      <sz val="12"/>
      <color rgb="FFFF0000"/>
      <name val="Arial"/>
      <family val="2"/>
    </font>
    <font>
      <sz val="10"/>
      <color theme="0"/>
      <name val="Arial"/>
      <family val="2"/>
    </font>
    <font>
      <b/>
      <sz val="11"/>
      <color rgb="FFFF0000"/>
      <name val="Arial"/>
      <family val="2"/>
    </font>
    <font>
      <sz val="11"/>
      <color theme="1"/>
      <name val="Calibri"/>
      <family val="2"/>
      <scheme val="minor"/>
    </font>
    <font>
      <b/>
      <sz val="10"/>
      <color rgb="FF0000FF"/>
      <name val="Arial"/>
      <family val="2"/>
    </font>
    <font>
      <b/>
      <sz val="10"/>
      <color theme="0"/>
      <name val="Arial"/>
      <family val="2"/>
    </font>
    <font>
      <b/>
      <sz val="8"/>
      <name val="Arial"/>
      <family val="2"/>
    </font>
  </fonts>
  <fills count="3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1"/>
      </patternFill>
    </fill>
    <fill>
      <patternFill patternType="solid">
        <fgColor indexed="56"/>
      </patternFill>
    </fill>
    <fill>
      <patternFill patternType="solid">
        <fgColor indexed="52"/>
      </patternFill>
    </fill>
    <fill>
      <patternFill patternType="solid">
        <fgColor indexed="54"/>
      </patternFill>
    </fill>
    <fill>
      <patternFill patternType="solid">
        <fgColor indexed="49"/>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50"/>
        <bgColor indexed="64"/>
      </patternFill>
    </fill>
    <fill>
      <patternFill patternType="solid">
        <fgColor indexed="16"/>
        <bgColor indexed="64"/>
      </patternFill>
    </fill>
    <fill>
      <patternFill patternType="solid">
        <fgColor indexed="43"/>
        <bgColor indexed="64"/>
      </patternFill>
    </fill>
    <fill>
      <patternFill patternType="solid">
        <fgColor indexed="14"/>
        <bgColor indexed="64"/>
      </patternFill>
    </fill>
    <fill>
      <patternFill patternType="solid">
        <fgColor indexed="17"/>
        <bgColor indexed="64"/>
      </patternFill>
    </fill>
    <fill>
      <patternFill patternType="solid">
        <fgColor indexed="12"/>
        <bgColor indexed="64"/>
      </patternFill>
    </fill>
    <fill>
      <patternFill patternType="solid">
        <fgColor indexed="65"/>
        <bgColor indexed="64"/>
      </patternFill>
    </fill>
    <fill>
      <patternFill patternType="solid">
        <fgColor indexed="19"/>
        <bgColor indexed="64"/>
      </patternFill>
    </fill>
    <fill>
      <patternFill patternType="solid">
        <fgColor indexed="47"/>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7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bottom style="thin">
        <color indexed="64"/>
      </bottom>
      <diagonal/>
    </border>
    <border>
      <left/>
      <right/>
      <top/>
      <bottom style="thin">
        <color indexed="10"/>
      </bottom>
      <diagonal/>
    </border>
    <border>
      <left/>
      <right/>
      <top style="thin">
        <color indexed="9"/>
      </top>
      <bottom/>
      <diagonal/>
    </border>
    <border>
      <left style="medium">
        <color indexed="14"/>
      </left>
      <right/>
      <top/>
      <bottom/>
      <diagonal/>
    </border>
    <border>
      <left/>
      <right style="medium">
        <color indexed="14"/>
      </right>
      <top/>
      <bottom/>
      <diagonal/>
    </border>
    <border>
      <left style="medium">
        <color indexed="14"/>
      </left>
      <right/>
      <top/>
      <bottom style="medium">
        <color indexed="14"/>
      </bottom>
      <diagonal/>
    </border>
    <border>
      <left/>
      <right/>
      <top/>
      <bottom style="medium">
        <color indexed="14"/>
      </bottom>
      <diagonal/>
    </border>
    <border>
      <left/>
      <right style="medium">
        <color indexed="14"/>
      </right>
      <top/>
      <bottom style="medium">
        <color indexed="1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14"/>
      </left>
      <right/>
      <top style="thin">
        <color indexed="14"/>
      </top>
      <bottom style="thin">
        <color indexed="14"/>
      </bottom>
      <diagonal/>
    </border>
    <border>
      <left/>
      <right style="thin">
        <color indexed="64"/>
      </right>
      <top/>
      <bottom/>
      <diagonal/>
    </border>
    <border>
      <left style="thin">
        <color indexed="64"/>
      </left>
      <right/>
      <top style="thin">
        <color indexed="14"/>
      </top>
      <bottom/>
      <diagonal/>
    </border>
    <border>
      <left/>
      <right/>
      <top style="thin">
        <color indexed="14"/>
      </top>
      <bottom/>
      <diagonal/>
    </border>
    <border>
      <left style="thin">
        <color indexed="64"/>
      </left>
      <right/>
      <top style="thin">
        <color indexed="64"/>
      </top>
      <bottom/>
      <diagonal/>
    </border>
    <border>
      <left/>
      <right/>
      <top style="thin">
        <color indexed="64"/>
      </top>
      <bottom/>
      <diagonal/>
    </border>
    <border>
      <left style="thin">
        <color indexed="9"/>
      </left>
      <right/>
      <top/>
      <bottom/>
      <diagonal/>
    </border>
    <border>
      <left style="thin">
        <color indexed="64"/>
      </left>
      <right/>
      <top/>
      <bottom style="thin">
        <color indexed="64"/>
      </bottom>
      <diagonal/>
    </border>
    <border>
      <left style="thin">
        <color indexed="9"/>
      </left>
      <right style="thin">
        <color indexed="9"/>
      </right>
      <top style="thin">
        <color indexed="9"/>
      </top>
      <bottom/>
      <diagonal/>
    </border>
    <border>
      <left style="thin">
        <color indexed="9"/>
      </left>
      <right/>
      <top/>
      <bottom style="thin">
        <color indexed="9"/>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14"/>
      </bottom>
      <diagonal/>
    </border>
    <border>
      <left/>
      <right style="thin">
        <color indexed="14"/>
      </right>
      <top/>
      <bottom style="thin">
        <color indexed="14"/>
      </bottom>
      <diagonal/>
    </border>
    <border>
      <left/>
      <right/>
      <top style="thin">
        <color indexed="14"/>
      </top>
      <bottom style="thin">
        <color indexed="14"/>
      </bottom>
      <diagonal/>
    </border>
    <border>
      <left/>
      <right style="thin">
        <color indexed="14"/>
      </right>
      <top style="thin">
        <color indexed="14"/>
      </top>
      <bottom style="thin">
        <color indexed="14"/>
      </bottom>
      <diagonal/>
    </border>
    <border>
      <left style="thin">
        <color indexed="9"/>
      </left>
      <right/>
      <top style="thin">
        <color indexed="9"/>
      </top>
      <bottom style="thin">
        <color indexed="9"/>
      </bottom>
      <diagonal/>
    </border>
    <border>
      <left style="thin">
        <color indexed="9"/>
      </left>
      <right/>
      <top style="thin">
        <color indexed="9"/>
      </top>
      <bottom/>
      <diagonal/>
    </border>
    <border>
      <left/>
      <right style="thin">
        <color indexed="9"/>
      </right>
      <top/>
      <bottom style="thin">
        <color indexed="64"/>
      </bottom>
      <diagonal/>
    </border>
    <border>
      <left/>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top/>
      <bottom style="thin">
        <color indexed="64"/>
      </bottom>
      <diagonal/>
    </border>
    <border>
      <left style="thin">
        <color indexed="8"/>
      </left>
      <right/>
      <top/>
      <bottom style="thin">
        <color indexed="8"/>
      </bottom>
      <diagonal/>
    </border>
    <border>
      <left/>
      <right/>
      <top/>
      <bottom style="thin">
        <color indexed="57"/>
      </bottom>
      <diagonal/>
    </border>
    <border>
      <left/>
      <right/>
      <top/>
      <bottom style="thin">
        <color indexed="56"/>
      </bottom>
      <diagonal/>
    </border>
    <border>
      <left style="thin">
        <color indexed="9"/>
      </left>
      <right style="thin">
        <color indexed="9"/>
      </right>
      <top/>
      <bottom/>
      <diagonal/>
    </border>
    <border>
      <left/>
      <right style="thin">
        <color indexed="9"/>
      </right>
      <top/>
      <bottom/>
      <diagonal/>
    </border>
    <border>
      <left/>
      <right style="thick">
        <color indexed="64"/>
      </right>
      <top/>
      <bottom/>
      <diagonal/>
    </border>
    <border>
      <left style="thick">
        <color indexed="64"/>
      </left>
      <right style="thick">
        <color indexed="64"/>
      </right>
      <top style="thick">
        <color indexed="64"/>
      </top>
      <bottom style="thick">
        <color indexed="64"/>
      </bottom>
      <diagonal/>
    </border>
    <border>
      <left style="thin">
        <color indexed="14"/>
      </left>
      <right style="thin">
        <color indexed="14"/>
      </right>
      <top style="thin">
        <color indexed="14"/>
      </top>
      <bottom style="thin">
        <color indexed="14"/>
      </bottom>
      <diagonal/>
    </border>
    <border>
      <left style="thin">
        <color indexed="50"/>
      </left>
      <right style="thin">
        <color indexed="50"/>
      </right>
      <top style="thin">
        <color indexed="14"/>
      </top>
      <bottom style="thin">
        <color indexed="50"/>
      </bottom>
      <diagonal/>
    </border>
    <border>
      <left style="thin">
        <color indexed="50"/>
      </left>
      <right style="thin">
        <color indexed="47"/>
      </right>
      <top style="thin">
        <color indexed="14"/>
      </top>
      <bottom style="thin">
        <color indexed="47"/>
      </bottom>
      <diagonal/>
    </border>
    <border>
      <left/>
      <right style="thin">
        <color indexed="64"/>
      </right>
      <top style="thin">
        <color indexed="64"/>
      </top>
      <bottom/>
      <diagonal/>
    </border>
    <border>
      <left style="medium">
        <color indexed="14"/>
      </left>
      <right/>
      <top style="medium">
        <color indexed="14"/>
      </top>
      <bottom/>
      <diagonal/>
    </border>
    <border>
      <left/>
      <right/>
      <top style="medium">
        <color indexed="14"/>
      </top>
      <bottom/>
      <diagonal/>
    </border>
    <border>
      <left/>
      <right style="medium">
        <color indexed="14"/>
      </right>
      <top style="medium">
        <color indexed="14"/>
      </top>
      <bottom/>
      <diagonal/>
    </border>
    <border>
      <left style="thin">
        <color indexed="57"/>
      </left>
      <right/>
      <top style="thin">
        <color indexed="57"/>
      </top>
      <bottom style="thin">
        <color indexed="57"/>
      </bottom>
      <diagonal/>
    </border>
    <border>
      <left/>
      <right/>
      <top style="thin">
        <color indexed="57"/>
      </top>
      <bottom style="thin">
        <color indexed="57"/>
      </bottom>
      <diagonal/>
    </border>
    <border>
      <left/>
      <right style="thin">
        <color indexed="57"/>
      </right>
      <top style="thin">
        <color indexed="57"/>
      </top>
      <bottom style="thin">
        <color indexed="57"/>
      </bottom>
      <diagonal/>
    </border>
    <border>
      <left style="thin">
        <color indexed="64"/>
      </left>
      <right/>
      <top style="thin">
        <color indexed="14"/>
      </top>
      <bottom style="thin">
        <color indexed="64"/>
      </bottom>
      <diagonal/>
    </border>
    <border>
      <left/>
      <right/>
      <top style="thin">
        <color indexed="14"/>
      </top>
      <bottom style="thin">
        <color indexed="64"/>
      </bottom>
      <diagonal/>
    </border>
    <border>
      <left/>
      <right style="thin">
        <color indexed="64"/>
      </right>
      <top style="thin">
        <color indexed="14"/>
      </top>
      <bottom style="thin">
        <color indexed="64"/>
      </bottom>
      <diagonal/>
    </border>
  </borders>
  <cellStyleXfs count="93">
    <xf numFmtId="0" fontId="0" fillId="0" borderId="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7" fillId="15" borderId="1" applyNumberFormat="0" applyAlignment="0" applyProtection="0"/>
    <xf numFmtId="0" fontId="7" fillId="15" borderId="1" applyNumberFormat="0" applyAlignment="0" applyProtection="0"/>
    <xf numFmtId="0" fontId="8" fillId="16" borderId="2" applyNumberFormat="0" applyAlignment="0" applyProtection="0"/>
    <xf numFmtId="0" fontId="8" fillId="16" borderId="2" applyNumberFormat="0" applyAlignment="0" applyProtection="0"/>
    <xf numFmtId="166" fontId="1"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6" borderId="0" applyNumberFormat="0" applyBorder="0" applyAlignment="0" applyProtection="0"/>
    <xf numFmtId="0" fontId="11" fillId="6" borderId="0" applyNumberFormat="0" applyBorder="0" applyAlignment="0" applyProtection="0"/>
    <xf numFmtId="0" fontId="12" fillId="0" borderId="3"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5" fillId="7" borderId="1" applyNumberFormat="0" applyAlignment="0" applyProtection="0"/>
    <xf numFmtId="0" fontId="16" fillId="0" borderId="6" applyNumberFormat="0" applyFill="0" applyAlignment="0" applyProtection="0"/>
    <xf numFmtId="0" fontId="16" fillId="0" borderId="6" applyNumberFormat="0" applyFill="0" applyAlignment="0" applyProtection="0"/>
    <xf numFmtId="0" fontId="17" fillId="7" borderId="0" applyNumberFormat="0" applyBorder="0" applyAlignment="0" applyProtection="0"/>
    <xf numFmtId="0" fontId="17" fillId="7" borderId="0" applyNumberFormat="0" applyBorder="0" applyAlignment="0" applyProtection="0"/>
    <xf numFmtId="0" fontId="1" fillId="0" borderId="0"/>
    <xf numFmtId="0" fontId="1" fillId="0" borderId="0"/>
    <xf numFmtId="0" fontId="1" fillId="0" borderId="0"/>
    <xf numFmtId="0" fontId="9"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8" fillId="15" borderId="8" applyNumberFormat="0" applyAlignment="0" applyProtection="0"/>
    <xf numFmtId="0" fontId="18" fillId="15" borderId="8"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 fillId="0" borderId="0"/>
    <xf numFmtId="0" fontId="1" fillId="4" borderId="7" applyNumberFormat="0" applyFont="0" applyAlignment="0" applyProtection="0"/>
    <xf numFmtId="0" fontId="86" fillId="0" borderId="0"/>
    <xf numFmtId="167" fontId="1" fillId="0" borderId="0" applyFont="0" applyFill="0" applyBorder="0" applyAlignment="0" applyProtection="0"/>
  </cellStyleXfs>
  <cellXfs count="696">
    <xf numFmtId="0" fontId="0" fillId="0" borderId="0" xfId="0"/>
    <xf numFmtId="0" fontId="21" fillId="0" borderId="0" xfId="0" applyFont="1" applyAlignment="1" applyProtection="1">
      <alignment horizontal="left"/>
    </xf>
    <xf numFmtId="0" fontId="21" fillId="0" borderId="0" xfId="0" applyFont="1" applyAlignment="1" applyProtection="1"/>
    <xf numFmtId="0" fontId="2" fillId="17" borderId="0" xfId="0" applyFont="1" applyFill="1" applyAlignment="1" applyProtection="1"/>
    <xf numFmtId="170" fontId="24" fillId="17" borderId="0" xfId="0" applyNumberFormat="1" applyFont="1" applyFill="1" applyBorder="1" applyAlignment="1" applyProtection="1">
      <alignment horizontal="right"/>
    </xf>
    <xf numFmtId="0" fontId="21" fillId="0" borderId="0" xfId="0" applyFont="1" applyBorder="1" applyAlignment="1" applyProtection="1">
      <alignment horizontal="left"/>
      <protection locked="0"/>
    </xf>
    <xf numFmtId="0" fontId="1" fillId="0" borderId="0" xfId="0" applyFont="1" applyProtection="1"/>
    <xf numFmtId="0" fontId="3" fillId="0" borderId="0" xfId="0" applyFont="1" applyFill="1" applyAlignment="1" applyProtection="1"/>
    <xf numFmtId="0" fontId="1" fillId="17" borderId="0" xfId="0" applyFont="1" applyFill="1" applyAlignment="1" applyProtection="1"/>
    <xf numFmtId="0" fontId="30" fillId="0" borderId="0" xfId="0" applyFont="1" applyProtection="1"/>
    <xf numFmtId="0" fontId="1" fillId="17" borderId="0" xfId="0" applyFont="1" applyFill="1" applyBorder="1" applyAlignment="1" applyProtection="1"/>
    <xf numFmtId="0" fontId="1" fillId="0" borderId="0" xfId="0" applyFont="1" applyFill="1" applyAlignment="1" applyProtection="1"/>
    <xf numFmtId="0" fontId="1" fillId="0" borderId="0" xfId="0" applyFont="1" applyAlignment="1" applyProtection="1"/>
    <xf numFmtId="0" fontId="1" fillId="17" borderId="0" xfId="0" applyFont="1" applyFill="1" applyProtection="1"/>
    <xf numFmtId="0" fontId="29" fillId="17" borderId="0" xfId="0" quotePrefix="1" applyFont="1" applyFill="1" applyAlignment="1" applyProtection="1">
      <alignment horizontal="center"/>
    </xf>
    <xf numFmtId="0" fontId="22" fillId="17" borderId="0" xfId="0" applyNumberFormat="1" applyFont="1" applyFill="1" applyBorder="1" applyAlignment="1" applyProtection="1">
      <alignment horizontal="right"/>
    </xf>
    <xf numFmtId="0" fontId="1" fillId="17" borderId="0" xfId="0" applyNumberFormat="1" applyFont="1" applyFill="1" applyBorder="1" applyAlignment="1" applyProtection="1">
      <alignment horizontal="right"/>
    </xf>
    <xf numFmtId="0" fontId="1" fillId="17" borderId="0" xfId="0" applyFont="1" applyFill="1" applyBorder="1" applyAlignment="1" applyProtection="1">
      <alignment horizontal="center"/>
      <protection locked="0"/>
    </xf>
    <xf numFmtId="0" fontId="22" fillId="17" borderId="0" xfId="0" applyFont="1" applyFill="1" applyAlignment="1" applyProtection="1">
      <alignment horizontal="right"/>
    </xf>
    <xf numFmtId="14" fontId="22" fillId="17" borderId="0" xfId="0" applyNumberFormat="1" applyFont="1" applyFill="1" applyAlignment="1" applyProtection="1">
      <alignment horizontal="right"/>
    </xf>
    <xf numFmtId="14" fontId="32" fillId="17" borderId="11" xfId="0" applyNumberFormat="1" applyFont="1" applyFill="1" applyBorder="1" applyAlignment="1" applyProtection="1">
      <protection locked="0"/>
    </xf>
    <xf numFmtId="0" fontId="30" fillId="17" borderId="0" xfId="0" applyFont="1" applyFill="1" applyProtection="1"/>
    <xf numFmtId="0" fontId="22" fillId="17" borderId="0" xfId="0" applyFont="1" applyFill="1" applyAlignment="1" applyProtection="1"/>
    <xf numFmtId="165" fontId="22" fillId="17" borderId="13" xfId="0" applyNumberFormat="1" applyFont="1" applyFill="1" applyBorder="1" applyAlignment="1" applyProtection="1">
      <alignment horizontal="right"/>
    </xf>
    <xf numFmtId="0" fontId="22" fillId="17" borderId="0" xfId="0" applyFont="1" applyFill="1" applyBorder="1" applyAlignment="1" applyProtection="1">
      <alignment horizontal="left"/>
    </xf>
    <xf numFmtId="14" fontId="74" fillId="17" borderId="0" xfId="0" applyNumberFormat="1" applyFont="1" applyFill="1" applyAlignment="1" applyProtection="1">
      <alignment horizontal="right"/>
    </xf>
    <xf numFmtId="14" fontId="74" fillId="17" borderId="0" xfId="0" applyNumberFormat="1" applyFont="1" applyFill="1" applyBorder="1" applyAlignment="1" applyProtection="1">
      <alignment horizontal="left"/>
    </xf>
    <xf numFmtId="165" fontId="22" fillId="17" borderId="0" xfId="0" applyNumberFormat="1" applyFont="1" applyFill="1" applyBorder="1" applyAlignment="1" applyProtection="1">
      <alignment horizontal="right"/>
    </xf>
    <xf numFmtId="14" fontId="33" fillId="17" borderId="0" xfId="0" applyNumberFormat="1" applyFont="1" applyFill="1" applyBorder="1" applyAlignment="1" applyProtection="1">
      <protection locked="0"/>
    </xf>
    <xf numFmtId="165" fontId="34" fillId="17" borderId="14" xfId="0" applyNumberFormat="1" applyFont="1" applyFill="1" applyBorder="1" applyAlignment="1" applyProtection="1">
      <alignment horizontal="left"/>
    </xf>
    <xf numFmtId="0" fontId="34" fillId="17" borderId="0" xfId="0" applyFont="1" applyFill="1" applyBorder="1" applyAlignment="1" applyProtection="1">
      <alignment horizontal="left"/>
    </xf>
    <xf numFmtId="0" fontId="35" fillId="17" borderId="0" xfId="0" applyFont="1" applyFill="1" applyBorder="1" applyProtection="1"/>
    <xf numFmtId="14" fontId="34" fillId="17" borderId="15" xfId="0" applyNumberFormat="1" applyFont="1" applyFill="1" applyBorder="1" applyAlignment="1" applyProtection="1">
      <alignment horizontal="right"/>
    </xf>
    <xf numFmtId="165" fontId="75" fillId="17" borderId="14" xfId="0" applyNumberFormat="1" applyFont="1" applyFill="1" applyBorder="1" applyAlignment="1" applyProtection="1">
      <alignment horizontal="left"/>
    </xf>
    <xf numFmtId="0" fontId="75" fillId="17" borderId="0" xfId="0" applyFont="1" applyFill="1" applyBorder="1" applyAlignment="1" applyProtection="1">
      <alignment horizontal="left"/>
    </xf>
    <xf numFmtId="0" fontId="76" fillId="17" borderId="0" xfId="0" applyFont="1" applyFill="1" applyBorder="1" applyProtection="1"/>
    <xf numFmtId="0" fontId="38" fillId="18" borderId="0" xfId="0" applyFont="1" applyFill="1" applyBorder="1" applyAlignment="1" applyProtection="1">
      <alignment horizontal="center"/>
    </xf>
    <xf numFmtId="0" fontId="35" fillId="17" borderId="0" xfId="0" applyFont="1" applyFill="1" applyBorder="1" applyAlignment="1" applyProtection="1"/>
    <xf numFmtId="0" fontId="34" fillId="17" borderId="0" xfId="0" applyFont="1" applyFill="1" applyBorder="1" applyAlignment="1" applyProtection="1">
      <alignment horizontal="center"/>
    </xf>
    <xf numFmtId="0" fontId="77" fillId="17" borderId="0" xfId="0" applyFont="1" applyFill="1" applyBorder="1" applyAlignment="1" applyProtection="1">
      <alignment horizontal="right"/>
    </xf>
    <xf numFmtId="0" fontId="77" fillId="17" borderId="0" xfId="0" applyFont="1" applyFill="1" applyBorder="1" applyAlignment="1" applyProtection="1">
      <alignment horizontal="left"/>
    </xf>
    <xf numFmtId="0" fontId="39" fillId="17" borderId="0" xfId="0" applyFont="1" applyFill="1" applyBorder="1" applyAlignment="1" applyProtection="1">
      <alignment horizontal="right"/>
    </xf>
    <xf numFmtId="0" fontId="39" fillId="17" borderId="0" xfId="0" applyFont="1" applyFill="1" applyBorder="1" applyAlignment="1" applyProtection="1">
      <alignment horizontal="left"/>
    </xf>
    <xf numFmtId="165" fontId="34" fillId="17" borderId="16" xfId="0" applyNumberFormat="1" applyFont="1" applyFill="1" applyBorder="1" applyAlignment="1" applyProtection="1">
      <alignment horizontal="left"/>
    </xf>
    <xf numFmtId="0" fontId="34" fillId="17" borderId="17" xfId="0" applyFont="1" applyFill="1" applyBorder="1" applyAlignment="1" applyProtection="1">
      <alignment horizontal="left"/>
    </xf>
    <xf numFmtId="0" fontId="35" fillId="17" borderId="17" xfId="0" applyFont="1" applyFill="1" applyBorder="1" applyProtection="1"/>
    <xf numFmtId="0" fontId="34" fillId="17" borderId="17" xfId="0" applyFont="1" applyFill="1" applyBorder="1" applyAlignment="1" applyProtection="1">
      <alignment horizontal="center"/>
    </xf>
    <xf numFmtId="0" fontId="39" fillId="17" borderId="17" xfId="0" applyFont="1" applyFill="1" applyBorder="1" applyAlignment="1" applyProtection="1">
      <alignment horizontal="right"/>
    </xf>
    <xf numFmtId="0" fontId="39" fillId="17" borderId="17" xfId="0" applyFont="1" applyFill="1" applyBorder="1" applyAlignment="1" applyProtection="1">
      <alignment horizontal="left"/>
    </xf>
    <xf numFmtId="14" fontId="34" fillId="17" borderId="18" xfId="0" applyNumberFormat="1" applyFont="1" applyFill="1" applyBorder="1" applyAlignment="1" applyProtection="1">
      <alignment horizontal="right"/>
    </xf>
    <xf numFmtId="165" fontId="34" fillId="17" borderId="0" xfId="0" applyNumberFormat="1" applyFont="1" applyFill="1" applyBorder="1" applyAlignment="1" applyProtection="1">
      <alignment horizontal="left"/>
    </xf>
    <xf numFmtId="14" fontId="34" fillId="17" borderId="0" xfId="0" applyNumberFormat="1" applyFont="1" applyFill="1" applyBorder="1" applyAlignment="1" applyProtection="1">
      <alignment horizontal="right"/>
    </xf>
    <xf numFmtId="0" fontId="76" fillId="17" borderId="0" xfId="0" applyFont="1" applyFill="1" applyBorder="1" applyAlignment="1" applyProtection="1"/>
    <xf numFmtId="0" fontId="75" fillId="17" borderId="0" xfId="0" applyFont="1" applyFill="1" applyBorder="1" applyAlignment="1" applyProtection="1">
      <alignment horizontal="right"/>
    </xf>
    <xf numFmtId="0" fontId="27" fillId="0" borderId="0" xfId="0" applyFont="1" applyProtection="1"/>
    <xf numFmtId="0" fontId="42" fillId="17" borderId="0" xfId="0" applyFont="1" applyFill="1" applyAlignment="1" applyProtection="1"/>
    <xf numFmtId="0" fontId="31" fillId="17" borderId="0" xfId="0" applyFont="1" applyFill="1" applyBorder="1" applyAlignment="1" applyProtection="1"/>
    <xf numFmtId="0" fontId="77" fillId="17" borderId="0" xfId="0" applyFont="1" applyFill="1" applyAlignment="1" applyProtection="1"/>
    <xf numFmtId="0" fontId="41" fillId="17" borderId="0" xfId="0" applyFont="1" applyFill="1" applyAlignment="1" applyProtection="1"/>
    <xf numFmtId="3" fontId="24" fillId="17" borderId="0" xfId="55" applyNumberFormat="1" applyFont="1" applyFill="1" applyBorder="1" applyProtection="1">
      <protection locked="0"/>
    </xf>
    <xf numFmtId="0" fontId="78" fillId="17" borderId="19" xfId="0" applyFont="1" applyFill="1" applyBorder="1" applyAlignment="1" applyProtection="1">
      <alignment horizontal="center"/>
    </xf>
    <xf numFmtId="3" fontId="24" fillId="17" borderId="0" xfId="55" applyNumberFormat="1" applyFont="1" applyFill="1" applyBorder="1" applyAlignment="1" applyProtection="1">
      <protection locked="0"/>
    </xf>
    <xf numFmtId="0" fontId="43" fillId="0" borderId="0" xfId="0" applyFont="1" applyFill="1" applyBorder="1" applyAlignment="1" applyProtection="1">
      <alignment horizontal="center"/>
    </xf>
    <xf numFmtId="0" fontId="27" fillId="17" borderId="0" xfId="0" applyFont="1" applyFill="1" applyProtection="1"/>
    <xf numFmtId="0" fontId="31" fillId="17" borderId="0" xfId="0" applyFont="1" applyFill="1" applyBorder="1" applyAlignment="1" applyProtection="1">
      <alignment wrapText="1"/>
    </xf>
    <xf numFmtId="0" fontId="41" fillId="17" borderId="0" xfId="0" applyFont="1" applyFill="1" applyBorder="1" applyAlignment="1" applyProtection="1"/>
    <xf numFmtId="0" fontId="42" fillId="17" borderId="0" xfId="0" applyFont="1" applyFill="1" applyBorder="1" applyAlignment="1" applyProtection="1"/>
    <xf numFmtId="0" fontId="1" fillId="17" borderId="0" xfId="0" applyFont="1" applyFill="1" applyBorder="1" applyProtection="1"/>
    <xf numFmtId="0" fontId="30" fillId="17" borderId="0" xfId="0" applyFont="1" applyFill="1" applyBorder="1" applyAlignment="1" applyProtection="1">
      <alignment wrapText="1"/>
    </xf>
    <xf numFmtId="0" fontId="30" fillId="17" borderId="24" xfId="0" applyFont="1" applyFill="1" applyBorder="1" applyAlignment="1" applyProtection="1">
      <alignment horizontal="right" wrapText="1"/>
    </xf>
    <xf numFmtId="170" fontId="24" fillId="0" borderId="0" xfId="0" applyNumberFormat="1" applyFont="1" applyFill="1" applyBorder="1" applyProtection="1">
      <protection locked="0"/>
    </xf>
    <xf numFmtId="170" fontId="24" fillId="0" borderId="21" xfId="0" applyNumberFormat="1" applyFont="1" applyFill="1" applyBorder="1" applyProtection="1">
      <protection locked="0"/>
    </xf>
    <xf numFmtId="0" fontId="24" fillId="17" borderId="0" xfId="0" applyFont="1" applyFill="1" applyBorder="1" applyAlignment="1" applyProtection="1">
      <alignment horizontal="right"/>
    </xf>
    <xf numFmtId="0" fontId="38" fillId="17" borderId="0" xfId="0" quotePrefix="1" applyFont="1" applyFill="1" applyBorder="1" applyAlignment="1" applyProtection="1">
      <alignment horizontal="left"/>
    </xf>
    <xf numFmtId="0" fontId="38" fillId="17" borderId="0" xfId="0" quotePrefix="1" applyFont="1" applyFill="1" applyAlignment="1" applyProtection="1">
      <alignment horizontal="left"/>
    </xf>
    <xf numFmtId="0" fontId="39" fillId="17" borderId="0" xfId="0" applyFont="1" applyFill="1" applyAlignment="1" applyProtection="1">
      <alignment wrapText="1"/>
    </xf>
    <xf numFmtId="0" fontId="39" fillId="17" borderId="0" xfId="0" applyFont="1" applyFill="1" applyBorder="1" applyAlignment="1" applyProtection="1">
      <alignment wrapText="1"/>
    </xf>
    <xf numFmtId="3" fontId="24" fillId="17" borderId="0" xfId="55" applyNumberFormat="1" applyFont="1" applyFill="1" applyBorder="1" applyProtection="1"/>
    <xf numFmtId="0" fontId="77" fillId="17" borderId="0" xfId="0" applyFont="1" applyFill="1" applyAlignment="1" applyProtection="1">
      <alignment wrapText="1"/>
    </xf>
    <xf numFmtId="0" fontId="24" fillId="17" borderId="20" xfId="0" applyFont="1" applyFill="1" applyBorder="1" applyAlignment="1" applyProtection="1">
      <alignment horizontal="center" wrapText="1"/>
    </xf>
    <xf numFmtId="0" fontId="22" fillId="17" borderId="0" xfId="0" applyFont="1" applyFill="1" applyBorder="1" applyAlignment="1" applyProtection="1">
      <alignment horizontal="center"/>
    </xf>
    <xf numFmtId="170" fontId="22" fillId="17" borderId="0" xfId="0" applyNumberFormat="1" applyFont="1" applyFill="1" applyBorder="1" applyAlignment="1" applyProtection="1">
      <alignment horizontal="right"/>
    </xf>
    <xf numFmtId="0" fontId="44" fillId="17" borderId="25" xfId="0" applyFont="1" applyFill="1" applyBorder="1" applyAlignment="1" applyProtection="1"/>
    <xf numFmtId="0" fontId="44" fillId="17" borderId="21" xfId="0" applyFont="1" applyFill="1" applyBorder="1" applyAlignment="1" applyProtection="1">
      <alignment wrapText="1"/>
    </xf>
    <xf numFmtId="6" fontId="24" fillId="0" borderId="21" xfId="0" applyNumberFormat="1" applyFont="1" applyFill="1" applyBorder="1" applyAlignment="1" applyProtection="1">
      <alignment horizontal="right"/>
    </xf>
    <xf numFmtId="0" fontId="30" fillId="17" borderId="25" xfId="0" applyFont="1" applyFill="1" applyBorder="1" applyAlignment="1" applyProtection="1"/>
    <xf numFmtId="0" fontId="30" fillId="17" borderId="21" xfId="0" applyFont="1" applyFill="1" applyBorder="1" applyAlignment="1" applyProtection="1"/>
    <xf numFmtId="170" fontId="24" fillId="17" borderId="0" xfId="0" applyNumberFormat="1" applyFont="1" applyFill="1" applyBorder="1" applyAlignment="1" applyProtection="1"/>
    <xf numFmtId="170" fontId="22" fillId="17" borderId="0" xfId="0" applyNumberFormat="1" applyFont="1" applyFill="1" applyBorder="1" applyAlignment="1" applyProtection="1"/>
    <xf numFmtId="0" fontId="73" fillId="0" borderId="0" xfId="0" applyFont="1" applyFill="1" applyBorder="1" applyAlignment="1" applyProtection="1">
      <alignment horizontal="right" vertical="top"/>
    </xf>
    <xf numFmtId="0" fontId="1" fillId="0" borderId="0" xfId="0" applyFont="1" applyBorder="1" applyAlignment="1" applyProtection="1">
      <alignment horizontal="left"/>
    </xf>
    <xf numFmtId="0" fontId="38" fillId="22" borderId="0" xfId="0" applyFont="1" applyFill="1" applyBorder="1" applyAlignment="1" applyProtection="1">
      <alignment horizontal="center" vertical="top"/>
    </xf>
    <xf numFmtId="0" fontId="38" fillId="19" borderId="0" xfId="0" applyFont="1" applyFill="1" applyBorder="1" applyAlignment="1" applyProtection="1">
      <alignment vertical="top"/>
    </xf>
    <xf numFmtId="0" fontId="1" fillId="0" borderId="0" xfId="0" applyFont="1" applyBorder="1" applyAlignment="1" applyProtection="1"/>
    <xf numFmtId="3" fontId="24" fillId="23" borderId="25" xfId="0" applyNumberFormat="1" applyFont="1" applyFill="1" applyBorder="1" applyAlignment="1" applyProtection="1">
      <alignment horizontal="center"/>
    </xf>
    <xf numFmtId="0" fontId="78" fillId="17" borderId="0" xfId="0" applyFont="1" applyFill="1" applyBorder="1" applyAlignment="1" applyProtection="1">
      <alignment horizontal="right"/>
    </xf>
    <xf numFmtId="0" fontId="22" fillId="17" borderId="0" xfId="0" applyFont="1" applyFill="1" applyAlignment="1" applyProtection="1">
      <alignment horizontal="center"/>
    </xf>
    <xf numFmtId="0" fontId="1" fillId="17" borderId="0" xfId="0" applyFont="1" applyFill="1" applyAlignment="1" applyProtection="1">
      <alignment horizontal="center"/>
    </xf>
    <xf numFmtId="1" fontId="30" fillId="23" borderId="20" xfId="55" applyNumberFormat="1" applyFont="1" applyFill="1" applyBorder="1" applyAlignment="1" applyProtection="1">
      <alignment horizontal="center"/>
    </xf>
    <xf numFmtId="0" fontId="30" fillId="23" borderId="22" xfId="0" applyNumberFormat="1" applyFont="1" applyFill="1" applyBorder="1" applyAlignment="1" applyProtection="1">
      <alignment horizontal="center"/>
    </xf>
    <xf numFmtId="0" fontId="46" fillId="23" borderId="22" xfId="0" applyNumberFormat="1" applyFont="1" applyFill="1" applyBorder="1" applyAlignment="1" applyProtection="1">
      <alignment horizontal="center"/>
    </xf>
    <xf numFmtId="49" fontId="43" fillId="17" borderId="0" xfId="0" applyNumberFormat="1" applyFont="1" applyFill="1" applyBorder="1" applyProtection="1"/>
    <xf numFmtId="6" fontId="30" fillId="23" borderId="22" xfId="55" applyNumberFormat="1" applyFont="1" applyFill="1" applyBorder="1" applyAlignment="1" applyProtection="1">
      <alignment horizontal="right"/>
    </xf>
    <xf numFmtId="0" fontId="46" fillId="23" borderId="25" xfId="0" applyNumberFormat="1" applyFont="1" applyFill="1" applyBorder="1" applyAlignment="1" applyProtection="1">
      <alignment horizontal="center"/>
    </xf>
    <xf numFmtId="0" fontId="30" fillId="23" borderId="24" xfId="0" applyNumberFormat="1" applyFont="1" applyFill="1" applyBorder="1" applyAlignment="1" applyProtection="1">
      <alignment horizontal="center"/>
    </xf>
    <xf numFmtId="0" fontId="1" fillId="23" borderId="20" xfId="0" applyFont="1" applyFill="1" applyBorder="1" applyAlignment="1" applyProtection="1">
      <alignment horizontal="center"/>
    </xf>
    <xf numFmtId="0" fontId="1" fillId="23" borderId="22" xfId="0" applyFont="1" applyFill="1" applyBorder="1" applyAlignment="1" applyProtection="1">
      <alignment horizontal="center"/>
    </xf>
    <xf numFmtId="0" fontId="22" fillId="17" borderId="0" xfId="0" applyFont="1" applyFill="1" applyProtection="1"/>
    <xf numFmtId="0" fontId="47" fillId="22" borderId="0" xfId="0" applyFont="1" applyFill="1" applyBorder="1" applyAlignment="1" applyProtection="1">
      <alignment horizontal="center" vertical="top"/>
    </xf>
    <xf numFmtId="0" fontId="47" fillId="19" borderId="0" xfId="0" applyFont="1" applyFill="1" applyBorder="1" applyAlignment="1" applyProtection="1">
      <alignment vertical="top"/>
    </xf>
    <xf numFmtId="6" fontId="30" fillId="23" borderId="22" xfId="0" applyNumberFormat="1" applyFont="1" applyFill="1" applyBorder="1" applyProtection="1"/>
    <xf numFmtId="6" fontId="30" fillId="23" borderId="22" xfId="0" applyNumberFormat="1" applyFont="1" applyFill="1" applyBorder="1" applyAlignment="1" applyProtection="1">
      <alignment horizontal="right"/>
    </xf>
    <xf numFmtId="6" fontId="24" fillId="23" borderId="22" xfId="55" applyNumberFormat="1" applyFont="1" applyFill="1" applyBorder="1" applyAlignment="1" applyProtection="1">
      <alignment horizontal="right"/>
    </xf>
    <xf numFmtId="0" fontId="22" fillId="17" borderId="0" xfId="0" applyFont="1" applyFill="1" applyBorder="1" applyAlignment="1" applyProtection="1"/>
    <xf numFmtId="165" fontId="32" fillId="17" borderId="0" xfId="0" applyNumberFormat="1" applyFont="1" applyFill="1" applyAlignment="1" applyProtection="1">
      <alignment horizontal="right"/>
    </xf>
    <xf numFmtId="0" fontId="32" fillId="17" borderId="0" xfId="0" applyNumberFormat="1" applyFont="1" applyFill="1" applyAlignment="1" applyProtection="1">
      <alignment horizontal="right"/>
    </xf>
    <xf numFmtId="14" fontId="32" fillId="17" borderId="11" xfId="0" applyNumberFormat="1" applyFont="1" applyFill="1" applyBorder="1" applyAlignment="1" applyProtection="1">
      <alignment horizontal="left"/>
      <protection locked="0"/>
    </xf>
    <xf numFmtId="0" fontId="22" fillId="0" borderId="0" xfId="0" applyFont="1" applyProtection="1"/>
    <xf numFmtId="0" fontId="22" fillId="17" borderId="0" xfId="0" applyFont="1" applyFill="1" applyAlignment="1" applyProtection="1">
      <alignment horizontal="left"/>
    </xf>
    <xf numFmtId="165" fontId="32" fillId="17" borderId="0" xfId="0" applyNumberFormat="1" applyFont="1" applyFill="1" applyBorder="1" applyAlignment="1" applyProtection="1">
      <alignment horizontal="left"/>
      <protection locked="0"/>
    </xf>
    <xf numFmtId="0" fontId="32" fillId="17" borderId="0" xfId="0" applyNumberFormat="1" applyFont="1" applyFill="1" applyBorder="1" applyAlignment="1" applyProtection="1">
      <alignment horizontal="left"/>
      <protection locked="0"/>
    </xf>
    <xf numFmtId="165" fontId="32" fillId="17" borderId="0" xfId="0" quotePrefix="1" applyNumberFormat="1" applyFont="1" applyFill="1" applyAlignment="1" applyProtection="1">
      <alignment horizontal="right"/>
    </xf>
    <xf numFmtId="0" fontId="22" fillId="17" borderId="0" xfId="0" applyFont="1" applyFill="1" applyBorder="1" applyAlignment="1" applyProtection="1">
      <protection locked="0"/>
    </xf>
    <xf numFmtId="0" fontId="32" fillId="17" borderId="0" xfId="0" applyNumberFormat="1" applyFont="1" applyFill="1" applyBorder="1" applyAlignment="1" applyProtection="1">
      <alignment horizontal="right"/>
    </xf>
    <xf numFmtId="0" fontId="29" fillId="21" borderId="0" xfId="0" applyFont="1" applyFill="1" applyBorder="1" applyAlignment="1" applyProtection="1">
      <alignment horizontal="center"/>
    </xf>
    <xf numFmtId="0" fontId="1" fillId="0" borderId="0" xfId="0" applyFont="1" applyAlignment="1" applyProtection="1">
      <alignment horizontal="center"/>
    </xf>
    <xf numFmtId="0" fontId="1" fillId="0" borderId="0" xfId="0" applyFont="1" applyFill="1" applyAlignment="1" applyProtection="1">
      <alignment horizontal="center"/>
    </xf>
    <xf numFmtId="14" fontId="42" fillId="17" borderId="0" xfId="0" applyNumberFormat="1" applyFont="1" applyFill="1" applyAlignment="1" applyProtection="1">
      <alignment horizontal="right"/>
    </xf>
    <xf numFmtId="0" fontId="54" fillId="0" borderId="0" xfId="0" applyFont="1" applyFill="1" applyBorder="1" applyAlignment="1" applyProtection="1">
      <alignment horizontal="right"/>
    </xf>
    <xf numFmtId="0" fontId="22" fillId="0" borderId="11" xfId="0" applyFont="1" applyBorder="1" applyAlignment="1" applyProtection="1">
      <alignment horizontal="left"/>
    </xf>
    <xf numFmtId="0" fontId="1" fillId="0" borderId="11" xfId="0" applyFont="1" applyBorder="1" applyAlignment="1" applyProtection="1">
      <alignment horizontal="left"/>
    </xf>
    <xf numFmtId="14" fontId="22" fillId="0" borderId="11" xfId="0" applyNumberFormat="1" applyFont="1" applyFill="1" applyBorder="1" applyAlignment="1" applyProtection="1">
      <alignment horizontal="left"/>
    </xf>
    <xf numFmtId="0" fontId="22" fillId="0" borderId="0" xfId="0" applyFont="1" applyAlignment="1" applyProtection="1">
      <alignment horizontal="centerContinuous"/>
    </xf>
    <xf numFmtId="0" fontId="1" fillId="0" borderId="0" xfId="0" applyFont="1" applyAlignment="1" applyProtection="1">
      <alignment horizontal="centerContinuous"/>
    </xf>
    <xf numFmtId="0" fontId="22" fillId="0" borderId="0" xfId="0" applyFont="1" applyAlignment="1" applyProtection="1">
      <alignment horizontal="center"/>
    </xf>
    <xf numFmtId="0" fontId="56" fillId="21" borderId="0" xfId="0" applyNumberFormat="1" applyFont="1" applyFill="1" applyAlignment="1" applyProtection="1">
      <alignment horizontal="center"/>
    </xf>
    <xf numFmtId="0" fontId="1" fillId="21" borderId="0" xfId="0" applyFont="1" applyFill="1" applyAlignment="1" applyProtection="1"/>
    <xf numFmtId="0" fontId="56" fillId="0" borderId="0" xfId="0" applyNumberFormat="1" applyFont="1" applyFill="1" applyAlignment="1" applyProtection="1">
      <alignment horizontal="center"/>
    </xf>
    <xf numFmtId="0" fontId="25" fillId="0" borderId="0" xfId="0" applyFont="1" applyAlignment="1" applyProtection="1">
      <alignment horizontal="left" vertical="top" wrapText="1"/>
    </xf>
    <xf numFmtId="0" fontId="51" fillId="0" borderId="0" xfId="0" applyFont="1" applyAlignment="1" applyProtection="1">
      <alignment horizontal="left" vertical="top" wrapText="1"/>
    </xf>
    <xf numFmtId="0" fontId="52" fillId="0" borderId="0" xfId="0" applyFont="1" applyFill="1" applyAlignment="1" applyProtection="1"/>
    <xf numFmtId="0" fontId="32" fillId="0" borderId="0" xfId="0" applyFont="1" applyAlignment="1" applyProtection="1">
      <alignment horizontal="centerContinuous"/>
    </xf>
    <xf numFmtId="0" fontId="29" fillId="21" borderId="26" xfId="0" applyFont="1" applyFill="1" applyBorder="1" applyAlignment="1" applyProtection="1">
      <alignment horizontal="center"/>
    </xf>
    <xf numFmtId="0" fontId="1" fillId="21" borderId="40" xfId="0" applyFont="1" applyFill="1" applyBorder="1" applyAlignment="1" applyProtection="1"/>
    <xf numFmtId="0" fontId="29" fillId="21" borderId="40" xfId="0" applyFont="1" applyFill="1" applyBorder="1" applyAlignment="1" applyProtection="1">
      <alignment horizontal="center"/>
    </xf>
    <xf numFmtId="0" fontId="1" fillId="21" borderId="41" xfId="0" applyFont="1" applyFill="1" applyBorder="1" applyAlignment="1" applyProtection="1"/>
    <xf numFmtId="0" fontId="29" fillId="0" borderId="0" xfId="0" quotePrefix="1" applyFont="1" applyFill="1" applyAlignment="1" applyProtection="1">
      <alignment horizontal="center"/>
    </xf>
    <xf numFmtId="0" fontId="79" fillId="17" borderId="0" xfId="0" applyFont="1" applyFill="1" applyAlignment="1" applyProtection="1">
      <alignment horizontal="right"/>
    </xf>
    <xf numFmtId="0" fontId="79" fillId="17" borderId="0" xfId="0" applyFont="1" applyFill="1" applyAlignment="1" applyProtection="1">
      <alignment horizontal="left"/>
    </xf>
    <xf numFmtId="0" fontId="55" fillId="17" borderId="0" xfId="0" applyFont="1" applyFill="1" applyAlignment="1" applyProtection="1"/>
    <xf numFmtId="0" fontId="72" fillId="17" borderId="0" xfId="0" applyFont="1" applyFill="1" applyAlignment="1" applyProtection="1">
      <alignment horizontal="centerContinuous"/>
    </xf>
    <xf numFmtId="0" fontId="1" fillId="17" borderId="0" xfId="0" applyFont="1" applyFill="1" applyAlignment="1" applyProtection="1">
      <alignment horizontal="centerContinuous"/>
    </xf>
    <xf numFmtId="0" fontId="22" fillId="17" borderId="42" xfId="0" applyNumberFormat="1" applyFont="1" applyFill="1" applyBorder="1" applyAlignment="1" applyProtection="1">
      <alignment horizontal="right"/>
    </xf>
    <xf numFmtId="0" fontId="22" fillId="17" borderId="22" xfId="0" applyFont="1" applyFill="1" applyBorder="1" applyAlignment="1" applyProtection="1">
      <alignment horizontal="center"/>
    </xf>
    <xf numFmtId="0" fontId="1" fillId="17" borderId="42" xfId="0" applyNumberFormat="1" applyFont="1" applyFill="1" applyBorder="1" applyAlignment="1" applyProtection="1">
      <alignment horizontal="right"/>
    </xf>
    <xf numFmtId="0" fontId="57" fillId="0" borderId="0" xfId="0" applyFont="1" applyAlignment="1" applyProtection="1">
      <alignment horizontal="right"/>
    </xf>
    <xf numFmtId="0" fontId="1" fillId="17" borderId="0" xfId="0" applyNumberFormat="1" applyFont="1" applyFill="1" applyAlignment="1" applyProtection="1">
      <alignment horizontal="center"/>
    </xf>
    <xf numFmtId="0" fontId="1" fillId="17" borderId="42" xfId="0" applyFont="1" applyFill="1" applyBorder="1" applyAlignment="1" applyProtection="1">
      <alignment horizontal="right"/>
    </xf>
    <xf numFmtId="1" fontId="1" fillId="17" borderId="0" xfId="0" applyNumberFormat="1" applyFont="1" applyFill="1" applyBorder="1" applyAlignment="1" applyProtection="1">
      <alignment horizontal="center"/>
    </xf>
    <xf numFmtId="0" fontId="58" fillId="17" borderId="0" xfId="0" applyFont="1" applyFill="1" applyAlignment="1" applyProtection="1"/>
    <xf numFmtId="0" fontId="59" fillId="17" borderId="0" xfId="0" applyFont="1" applyFill="1" applyAlignment="1" applyProtection="1">
      <alignment horizontal="left"/>
    </xf>
    <xf numFmtId="0" fontId="50" fillId="17" borderId="0" xfId="0" applyFont="1" applyFill="1" applyAlignment="1" applyProtection="1">
      <alignment horizontal="left" vertical="top" wrapText="1"/>
    </xf>
    <xf numFmtId="0" fontId="1" fillId="17" borderId="0" xfId="0" applyNumberFormat="1" applyFont="1" applyFill="1" applyAlignment="1" applyProtection="1"/>
    <xf numFmtId="0" fontId="22" fillId="17" borderId="0" xfId="0" quotePrefix="1" applyFont="1" applyFill="1" applyAlignment="1" applyProtection="1">
      <alignment horizontal="left"/>
    </xf>
    <xf numFmtId="0" fontId="53" fillId="17" borderId="11" xfId="0" applyFont="1" applyFill="1" applyBorder="1" applyAlignment="1" applyProtection="1">
      <alignment horizontal="left"/>
    </xf>
    <xf numFmtId="0" fontId="53" fillId="17" borderId="11" xfId="0" applyFont="1" applyFill="1" applyBorder="1" applyAlignment="1" applyProtection="1"/>
    <xf numFmtId="0" fontId="22" fillId="17" borderId="0" xfId="0" applyNumberFormat="1" applyFont="1" applyFill="1" applyAlignment="1" applyProtection="1">
      <alignment horizontal="left"/>
    </xf>
    <xf numFmtId="14" fontId="22" fillId="17" borderId="11" xfId="0" applyNumberFormat="1" applyFont="1" applyFill="1" applyBorder="1" applyAlignment="1" applyProtection="1">
      <alignment horizontal="left"/>
    </xf>
    <xf numFmtId="0" fontId="1" fillId="17" borderId="11" xfId="0" applyFont="1" applyFill="1" applyBorder="1" applyAlignment="1" applyProtection="1"/>
    <xf numFmtId="0" fontId="1" fillId="17" borderId="0" xfId="0" applyFont="1" applyFill="1" applyAlignment="1" applyProtection="1">
      <alignment horizontal="right"/>
    </xf>
    <xf numFmtId="0" fontId="1" fillId="17" borderId="0" xfId="0" applyFont="1" applyFill="1" applyBorder="1" applyAlignment="1" applyProtection="1">
      <alignment horizontal="left"/>
    </xf>
    <xf numFmtId="0" fontId="22" fillId="0" borderId="13" xfId="0" applyFont="1" applyBorder="1" applyAlignment="1" applyProtection="1">
      <alignment horizontal="right"/>
    </xf>
    <xf numFmtId="0" fontId="1" fillId="0" borderId="0" xfId="0" applyFont="1" applyAlignment="1" applyProtection="1">
      <alignment horizontal="right"/>
    </xf>
    <xf numFmtId="0" fontId="22" fillId="0" borderId="0" xfId="0" applyFont="1" applyBorder="1" applyAlignment="1" applyProtection="1">
      <alignment horizontal="center"/>
    </xf>
    <xf numFmtId="0" fontId="22" fillId="0" borderId="11" xfId="0" applyFont="1" applyBorder="1" applyAlignment="1" applyProtection="1">
      <alignment horizontal="center"/>
    </xf>
    <xf numFmtId="0" fontId="1" fillId="0" borderId="11" xfId="0" applyFont="1" applyBorder="1" applyAlignment="1" applyProtection="1">
      <alignment horizontal="center"/>
    </xf>
    <xf numFmtId="0" fontId="1" fillId="0" borderId="0" xfId="0" applyFont="1" applyFill="1" applyBorder="1" applyAlignment="1" applyProtection="1"/>
    <xf numFmtId="0" fontId="1" fillId="0" borderId="19" xfId="0" applyFont="1" applyFill="1" applyBorder="1" applyAlignment="1" applyProtection="1"/>
    <xf numFmtId="0" fontId="1" fillId="0" borderId="31" xfId="0" applyFont="1" applyFill="1" applyBorder="1" applyAlignment="1" applyProtection="1"/>
    <xf numFmtId="0" fontId="22" fillId="0" borderId="22" xfId="0" applyFont="1" applyFill="1" applyBorder="1" applyAlignment="1" applyProtection="1">
      <alignment horizontal="center" wrapText="1"/>
    </xf>
    <xf numFmtId="0" fontId="22" fillId="0" borderId="36" xfId="0" applyFont="1" applyFill="1" applyBorder="1" applyAlignment="1" applyProtection="1">
      <alignment horizontal="center"/>
    </xf>
    <xf numFmtId="0" fontId="22" fillId="0" borderId="22" xfId="0" quotePrefix="1" applyFont="1" applyFill="1" applyBorder="1" applyAlignment="1" applyProtection="1">
      <alignment horizontal="center"/>
    </xf>
    <xf numFmtId="0" fontId="22" fillId="0" borderId="22" xfId="0" applyFont="1" applyFill="1" applyBorder="1" applyAlignment="1" applyProtection="1">
      <alignment horizontal="center"/>
    </xf>
    <xf numFmtId="49" fontId="1" fillId="0" borderId="23" xfId="0" applyNumberFormat="1" applyFont="1" applyFill="1" applyBorder="1" applyAlignment="1" applyProtection="1">
      <alignment horizontal="center"/>
    </xf>
    <xf numFmtId="0" fontId="1" fillId="0" borderId="27" xfId="0" applyFont="1" applyFill="1" applyBorder="1" applyAlignment="1" applyProtection="1"/>
    <xf numFmtId="6" fontId="22" fillId="23" borderId="22" xfId="0" applyNumberFormat="1" applyFont="1" applyFill="1" applyBorder="1" applyAlignment="1" applyProtection="1">
      <alignment horizontal="right"/>
    </xf>
    <xf numFmtId="0" fontId="22" fillId="0" borderId="0" xfId="0" applyFont="1" applyFill="1" applyAlignment="1" applyProtection="1">
      <alignment horizontal="center"/>
    </xf>
    <xf numFmtId="49" fontId="1" fillId="0" borderId="23" xfId="0" quotePrefix="1" applyNumberFormat="1" applyFont="1" applyFill="1" applyBorder="1" applyAlignment="1" applyProtection="1">
      <alignment horizontal="center"/>
    </xf>
    <xf numFmtId="49" fontId="1" fillId="0" borderId="20" xfId="0" applyNumberFormat="1" applyFont="1" applyFill="1" applyBorder="1" applyAlignment="1" applyProtection="1">
      <alignment horizontal="center"/>
    </xf>
    <xf numFmtId="0" fontId="22" fillId="0" borderId="36" xfId="0" applyFont="1" applyFill="1" applyBorder="1" applyAlignment="1" applyProtection="1">
      <alignment horizontal="left"/>
    </xf>
    <xf numFmtId="6" fontId="22" fillId="23" borderId="36" xfId="0" applyNumberFormat="1" applyFont="1" applyFill="1" applyBorder="1" applyAlignment="1" applyProtection="1">
      <alignment horizontal="right"/>
    </xf>
    <xf numFmtId="49" fontId="1" fillId="0" borderId="0" xfId="0" applyNumberFormat="1" applyFont="1" applyBorder="1" applyAlignment="1" applyProtection="1">
      <alignment horizontal="center"/>
    </xf>
    <xf numFmtId="0" fontId="22" fillId="0" borderId="0" xfId="0" applyFont="1" applyBorder="1" applyAlignment="1" applyProtection="1">
      <alignment horizontal="left"/>
    </xf>
    <xf numFmtId="170" fontId="22" fillId="0" borderId="0" xfId="0" applyNumberFormat="1" applyFont="1" applyBorder="1" applyAlignment="1" applyProtection="1">
      <alignment horizontal="right"/>
    </xf>
    <xf numFmtId="0" fontId="80" fillId="0" borderId="0" xfId="0" applyFont="1" applyAlignment="1" applyProtection="1"/>
    <xf numFmtId="0" fontId="55" fillId="0" borderId="0" xfId="0" applyFont="1" applyAlignment="1" applyProtection="1"/>
    <xf numFmtId="0" fontId="60" fillId="0" borderId="0" xfId="0" applyFont="1" applyAlignment="1" applyProtection="1"/>
    <xf numFmtId="49" fontId="58" fillId="0" borderId="0" xfId="0" applyNumberFormat="1" applyFont="1" applyAlignment="1" applyProtection="1"/>
    <xf numFmtId="0" fontId="2" fillId="0" borderId="0" xfId="0" applyFont="1" applyAlignment="1" applyProtection="1"/>
    <xf numFmtId="0" fontId="58" fillId="0" borderId="0" xfId="0" applyFont="1" applyAlignment="1" applyProtection="1"/>
    <xf numFmtId="0" fontId="21" fillId="0" borderId="0" xfId="0" applyNumberFormat="1" applyFont="1" applyAlignment="1" applyProtection="1">
      <alignment horizontal="right"/>
    </xf>
    <xf numFmtId="0" fontId="32" fillId="0" borderId="11" xfId="0" applyNumberFormat="1" applyFont="1" applyBorder="1" applyAlignment="1" applyProtection="1">
      <alignment horizontal="left"/>
    </xf>
    <xf numFmtId="0" fontId="1" fillId="0" borderId="11" xfId="0" applyFont="1" applyBorder="1" applyAlignment="1" applyProtection="1"/>
    <xf numFmtId="165" fontId="32" fillId="0" borderId="11" xfId="0" applyNumberFormat="1" applyFont="1" applyBorder="1" applyAlignment="1" applyProtection="1">
      <alignment horizontal="left"/>
    </xf>
    <xf numFmtId="14" fontId="32" fillId="17" borderId="11" xfId="0" applyNumberFormat="1" applyFont="1" applyFill="1" applyBorder="1" applyAlignment="1" applyProtection="1">
      <alignment horizontal="left"/>
    </xf>
    <xf numFmtId="165" fontId="1" fillId="0" borderId="0" xfId="0" quotePrefix="1" applyNumberFormat="1" applyFont="1" applyAlignment="1" applyProtection="1">
      <alignment horizontal="left"/>
    </xf>
    <xf numFmtId="0" fontId="79" fillId="0" borderId="0" xfId="0" applyFont="1" applyAlignment="1" applyProtection="1">
      <alignment horizontal="right"/>
    </xf>
    <xf numFmtId="0" fontId="55" fillId="0" borderId="0" xfId="0" applyFont="1" applyAlignment="1" applyProtection="1">
      <alignment horizontal="right"/>
    </xf>
    <xf numFmtId="0" fontId="22" fillId="17" borderId="0" xfId="0" applyNumberFormat="1" applyFont="1" applyFill="1" applyBorder="1" applyAlignment="1" applyProtection="1">
      <alignment horizontal="left"/>
    </xf>
    <xf numFmtId="0" fontId="57" fillId="0" borderId="0" xfId="0" applyFont="1" applyAlignment="1" applyProtection="1"/>
    <xf numFmtId="0" fontId="2" fillId="0" borderId="0" xfId="0" applyFont="1" applyProtection="1"/>
    <xf numFmtId="165" fontId="2" fillId="0" borderId="0" xfId="0" applyNumberFormat="1" applyFont="1" applyAlignment="1" applyProtection="1">
      <alignment horizontal="center"/>
    </xf>
    <xf numFmtId="165" fontId="29" fillId="21" borderId="0" xfId="0" applyNumberFormat="1" applyFont="1" applyFill="1" applyAlignment="1" applyProtection="1">
      <alignment horizontal="center"/>
    </xf>
    <xf numFmtId="165" fontId="29" fillId="21" borderId="0" xfId="0" quotePrefix="1" applyNumberFormat="1" applyFont="1" applyFill="1" applyAlignment="1" applyProtection="1">
      <alignment horizontal="center"/>
    </xf>
    <xf numFmtId="165" fontId="29" fillId="0" borderId="0" xfId="0" quotePrefix="1" applyNumberFormat="1" applyFont="1" applyFill="1" applyAlignment="1" applyProtection="1">
      <alignment horizontal="center"/>
    </xf>
    <xf numFmtId="165" fontId="61" fillId="0" borderId="0" xfId="0" quotePrefix="1" applyNumberFormat="1" applyFont="1" applyFill="1" applyAlignment="1" applyProtection="1">
      <alignment horizontal="center"/>
    </xf>
    <xf numFmtId="165" fontId="1" fillId="0" borderId="0" xfId="0" applyNumberFormat="1" applyFont="1" applyAlignment="1" applyProtection="1">
      <alignment horizontal="center"/>
    </xf>
    <xf numFmtId="165" fontId="62" fillId="0" borderId="0" xfId="0" applyNumberFormat="1" applyFont="1" applyAlignment="1" applyProtection="1">
      <alignment horizontal="center"/>
    </xf>
    <xf numFmtId="0" fontId="22" fillId="17" borderId="0" xfId="0" applyFont="1" applyFill="1" applyBorder="1" applyAlignment="1" applyProtection="1">
      <alignment horizontal="center"/>
      <protection locked="0"/>
    </xf>
    <xf numFmtId="165" fontId="2" fillId="0" borderId="0" xfId="0" applyNumberFormat="1" applyFont="1" applyFill="1" applyAlignment="1" applyProtection="1">
      <alignment horizontal="center"/>
    </xf>
    <xf numFmtId="0" fontId="2" fillId="0" borderId="0" xfId="0" applyNumberFormat="1" applyFont="1" applyAlignment="1" applyProtection="1"/>
    <xf numFmtId="0" fontId="1" fillId="0" borderId="0" xfId="0" applyNumberFormat="1" applyFont="1" applyAlignment="1" applyProtection="1"/>
    <xf numFmtId="165" fontId="2" fillId="17" borderId="0" xfId="0" applyNumberFormat="1" applyFont="1" applyFill="1" applyAlignment="1" applyProtection="1">
      <alignment horizontal="center"/>
    </xf>
    <xf numFmtId="165" fontId="1" fillId="17" borderId="0" xfId="0" applyNumberFormat="1" applyFont="1" applyFill="1" applyAlignment="1" applyProtection="1">
      <alignment horizontal="center"/>
    </xf>
    <xf numFmtId="0" fontId="1" fillId="17" borderId="43" xfId="0" applyNumberFormat="1" applyFont="1" applyFill="1" applyBorder="1" applyAlignment="1" applyProtection="1">
      <alignment horizontal="right"/>
    </xf>
    <xf numFmtId="0" fontId="58" fillId="17" borderId="0" xfId="0" applyNumberFormat="1" applyFont="1" applyFill="1" applyBorder="1" applyAlignment="1" applyProtection="1">
      <alignment horizontal="center"/>
    </xf>
    <xf numFmtId="0" fontId="53" fillId="17" borderId="44" xfId="0" applyFont="1" applyFill="1" applyBorder="1" applyAlignment="1" applyProtection="1">
      <alignment horizontal="left"/>
    </xf>
    <xf numFmtId="0" fontId="58" fillId="17" borderId="22" xfId="0" applyNumberFormat="1" applyFont="1" applyFill="1" applyBorder="1" applyAlignment="1" applyProtection="1">
      <alignment horizontal="center"/>
    </xf>
    <xf numFmtId="0" fontId="58" fillId="0" borderId="0" xfId="0" quotePrefix="1" applyFont="1" applyAlignment="1" applyProtection="1">
      <alignment horizontal="right"/>
    </xf>
    <xf numFmtId="0" fontId="58" fillId="17" borderId="0" xfId="0" quotePrefix="1" applyFont="1" applyFill="1" applyAlignment="1" applyProtection="1">
      <alignment horizontal="left"/>
    </xf>
    <xf numFmtId="0" fontId="1" fillId="17" borderId="35" xfId="0" applyFont="1" applyFill="1" applyBorder="1" applyAlignment="1" applyProtection="1">
      <alignment horizontal="right"/>
    </xf>
    <xf numFmtId="14" fontId="58" fillId="0" borderId="0" xfId="0" applyNumberFormat="1" applyFont="1" applyAlignment="1" applyProtection="1">
      <alignment horizontal="right"/>
    </xf>
    <xf numFmtId="0" fontId="22" fillId="17" borderId="10" xfId="0" applyFont="1" applyFill="1" applyBorder="1" applyAlignment="1" applyProtection="1">
      <alignment horizontal="left"/>
    </xf>
    <xf numFmtId="0" fontId="1" fillId="17" borderId="35" xfId="0" applyNumberFormat="1" applyFont="1" applyFill="1" applyBorder="1" applyAlignment="1" applyProtection="1">
      <alignment horizontal="right"/>
    </xf>
    <xf numFmtId="165" fontId="58" fillId="0" borderId="0" xfId="0" quotePrefix="1" applyNumberFormat="1" applyFont="1" applyAlignment="1" applyProtection="1">
      <alignment horizontal="right"/>
    </xf>
    <xf numFmtId="0" fontId="58" fillId="17" borderId="0" xfId="0" applyFont="1" applyFill="1" applyBorder="1" applyAlignment="1" applyProtection="1">
      <alignment horizontal="center"/>
    </xf>
    <xf numFmtId="171" fontId="58" fillId="17" borderId="11" xfId="0" applyNumberFormat="1" applyFont="1" applyFill="1" applyBorder="1" applyAlignment="1" applyProtection="1">
      <alignment horizontal="left"/>
    </xf>
    <xf numFmtId="0" fontId="51" fillId="17" borderId="0" xfId="0" applyFont="1" applyFill="1" applyAlignment="1" applyProtection="1">
      <alignment horizontal="left" vertical="top" wrapText="1"/>
    </xf>
    <xf numFmtId="0" fontId="33" fillId="17" borderId="0" xfId="0" quotePrefix="1" applyNumberFormat="1" applyFont="1" applyFill="1" applyAlignment="1" applyProtection="1">
      <alignment horizontal="right"/>
    </xf>
    <xf numFmtId="0" fontId="2" fillId="0" borderId="0" xfId="0" applyNumberFormat="1" applyFont="1" applyBorder="1" applyAlignment="1" applyProtection="1"/>
    <xf numFmtId="165" fontId="58" fillId="17" borderId="0" xfId="0" quotePrefix="1" applyNumberFormat="1" applyFont="1" applyFill="1" applyAlignment="1" applyProtection="1">
      <alignment horizontal="right"/>
    </xf>
    <xf numFmtId="0" fontId="2" fillId="17" borderId="0" xfId="0" applyNumberFormat="1" applyFont="1" applyFill="1" applyAlignment="1" applyProtection="1"/>
    <xf numFmtId="165" fontId="58" fillId="0" borderId="0" xfId="0" quotePrefix="1" applyNumberFormat="1" applyFont="1" applyAlignment="1" applyProtection="1"/>
    <xf numFmtId="165" fontId="22" fillId="24" borderId="0" xfId="0" applyNumberFormat="1" applyFont="1" applyFill="1" applyBorder="1" applyAlignment="1" applyProtection="1">
      <alignment horizontal="center"/>
    </xf>
    <xf numFmtId="0" fontId="2" fillId="0" borderId="0" xfId="0" applyFont="1" applyFill="1" applyAlignment="1" applyProtection="1"/>
    <xf numFmtId="0" fontId="2" fillId="0" borderId="11" xfId="0" applyNumberFormat="1" applyFont="1" applyFill="1" applyBorder="1" applyAlignment="1" applyProtection="1"/>
    <xf numFmtId="165" fontId="32" fillId="0" borderId="30" xfId="0" applyNumberFormat="1" applyFont="1" applyFill="1" applyBorder="1" applyAlignment="1" applyProtection="1">
      <alignment horizontal="center" vertical="top" wrapText="1"/>
    </xf>
    <xf numFmtId="165" fontId="32" fillId="0" borderId="19" xfId="0" applyNumberFormat="1" applyFont="1" applyFill="1" applyBorder="1" applyAlignment="1" applyProtection="1">
      <alignment horizontal="center" vertical="top" wrapText="1"/>
    </xf>
    <xf numFmtId="165" fontId="32" fillId="0" borderId="45" xfId="0" applyNumberFormat="1" applyFont="1" applyFill="1" applyBorder="1" applyAlignment="1" applyProtection="1">
      <alignment horizontal="center" vertical="top" wrapText="1"/>
    </xf>
    <xf numFmtId="0" fontId="58" fillId="0" borderId="46" xfId="0" applyFont="1" applyBorder="1" applyAlignment="1" applyProtection="1">
      <alignment horizontal="center" vertical="top" wrapText="1"/>
    </xf>
    <xf numFmtId="0" fontId="58" fillId="0" borderId="47" xfId="0" quotePrefix="1" applyFont="1" applyBorder="1" applyAlignment="1" applyProtection="1">
      <alignment horizontal="center" vertical="top" wrapText="1"/>
    </xf>
    <xf numFmtId="165" fontId="22" fillId="24" borderId="0" xfId="0" quotePrefix="1" applyNumberFormat="1" applyFont="1" applyFill="1" applyBorder="1" applyAlignment="1" applyProtection="1">
      <alignment horizontal="center"/>
    </xf>
    <xf numFmtId="0" fontId="58" fillId="0" borderId="19" xfId="0" applyNumberFormat="1" applyFont="1" applyFill="1" applyBorder="1" applyAlignment="1" applyProtection="1">
      <alignment horizontal="center" vertical="center"/>
    </xf>
    <xf numFmtId="165" fontId="2" fillId="0" borderId="24" xfId="0" applyNumberFormat="1" applyFont="1" applyFill="1" applyBorder="1" applyAlignment="1" applyProtection="1">
      <alignment horizontal="center"/>
    </xf>
    <xf numFmtId="165" fontId="2" fillId="0" borderId="23" xfId="0" applyNumberFormat="1" applyFont="1" applyFill="1" applyBorder="1" applyAlignment="1" applyProtection="1">
      <alignment horizontal="center"/>
    </xf>
    <xf numFmtId="165" fontId="2" fillId="0" borderId="0" xfId="0" applyNumberFormat="1" applyFont="1" applyFill="1" applyBorder="1" applyAlignment="1" applyProtection="1">
      <alignment horizontal="center"/>
    </xf>
    <xf numFmtId="0" fontId="2" fillId="0" borderId="30" xfId="0" applyNumberFormat="1" applyFont="1" applyBorder="1" applyAlignment="1" applyProtection="1">
      <alignment horizontal="center"/>
    </xf>
    <xf numFmtId="0" fontId="2" fillId="0" borderId="19" xfId="0" applyNumberFormat="1" applyFont="1" applyBorder="1" applyAlignment="1" applyProtection="1">
      <alignment horizontal="center"/>
    </xf>
    <xf numFmtId="0" fontId="1" fillId="0" borderId="33" xfId="0" applyFont="1" applyFill="1" applyBorder="1" applyAlignment="1" applyProtection="1">
      <alignment vertical="center"/>
    </xf>
    <xf numFmtId="0" fontId="2" fillId="0" borderId="33" xfId="0" applyNumberFormat="1" applyFont="1" applyBorder="1" applyAlignment="1" applyProtection="1">
      <alignment horizontal="center"/>
    </xf>
    <xf numFmtId="0" fontId="2" fillId="0" borderId="20" xfId="0" applyNumberFormat="1" applyFont="1" applyBorder="1" applyAlignment="1" applyProtection="1">
      <alignment horizontal="center" wrapText="1"/>
    </xf>
    <xf numFmtId="0" fontId="2" fillId="0" borderId="48" xfId="0" applyNumberFormat="1" applyFont="1" applyFill="1" applyBorder="1" applyAlignment="1" applyProtection="1">
      <alignment horizontal="center"/>
    </xf>
    <xf numFmtId="0" fontId="62" fillId="0" borderId="25" xfId="0" applyNumberFormat="1" applyFont="1" applyFill="1" applyBorder="1" applyAlignment="1" applyProtection="1">
      <alignment horizontal="center"/>
    </xf>
    <xf numFmtId="168" fontId="58" fillId="23" borderId="25" xfId="0" applyNumberFormat="1" applyFont="1" applyFill="1" applyBorder="1" applyAlignment="1" applyProtection="1">
      <alignment horizontal="right"/>
    </xf>
    <xf numFmtId="170" fontId="58" fillId="23" borderId="25" xfId="0" applyNumberFormat="1" applyFont="1" applyFill="1" applyBorder="1" applyAlignment="1" applyProtection="1">
      <alignment horizontal="right"/>
    </xf>
    <xf numFmtId="170" fontId="58" fillId="23" borderId="22" xfId="0" applyNumberFormat="1" applyFont="1" applyFill="1" applyBorder="1" applyAlignment="1" applyProtection="1">
      <alignment horizontal="right"/>
    </xf>
    <xf numFmtId="0" fontId="62" fillId="0" borderId="0" xfId="0" applyNumberFormat="1" applyFont="1" applyFill="1" applyBorder="1" applyAlignment="1" applyProtection="1">
      <alignment horizontal="center"/>
    </xf>
    <xf numFmtId="3" fontId="58" fillId="0" borderId="0" xfId="0" applyNumberFormat="1" applyFont="1" applyFill="1" applyBorder="1" applyAlignment="1" applyProtection="1">
      <alignment horizontal="right"/>
    </xf>
    <xf numFmtId="170" fontId="58" fillId="0" borderId="0" xfId="0" applyNumberFormat="1" applyFont="1" applyFill="1" applyBorder="1" applyAlignment="1" applyProtection="1">
      <alignment horizontal="right"/>
    </xf>
    <xf numFmtId="170" fontId="58" fillId="0" borderId="0" xfId="0" applyNumberFormat="1" applyFont="1" applyBorder="1" applyAlignment="1" applyProtection="1">
      <alignment horizontal="right"/>
    </xf>
    <xf numFmtId="0" fontId="79" fillId="0" borderId="0" xfId="0" applyFont="1" applyAlignment="1" applyProtection="1"/>
    <xf numFmtId="0" fontId="59" fillId="0" borderId="0" xfId="0" applyFont="1" applyAlignment="1" applyProtection="1"/>
    <xf numFmtId="0" fontId="63" fillId="0" borderId="0" xfId="0" applyFont="1" applyAlignment="1" applyProtection="1">
      <alignment horizontal="right"/>
    </xf>
    <xf numFmtId="0" fontId="42" fillId="0" borderId="0" xfId="0" applyFont="1" applyAlignment="1" applyProtection="1"/>
    <xf numFmtId="0" fontId="64" fillId="0" borderId="0" xfId="0" applyFont="1" applyAlignment="1" applyProtection="1">
      <alignment horizontal="right"/>
    </xf>
    <xf numFmtId="0" fontId="65" fillId="0" borderId="0" xfId="0" applyFont="1" applyAlignment="1" applyProtection="1"/>
    <xf numFmtId="165" fontId="66" fillId="0" borderId="0" xfId="0" applyNumberFormat="1" applyFont="1" applyAlignment="1" applyProtection="1">
      <alignment horizontal="right"/>
    </xf>
    <xf numFmtId="0" fontId="23" fillId="0" borderId="0" xfId="0" applyFont="1" applyAlignment="1" applyProtection="1"/>
    <xf numFmtId="165" fontId="21" fillId="0" borderId="0" xfId="0" quotePrefix="1" applyNumberFormat="1" applyFont="1" applyBorder="1" applyAlignment="1" applyProtection="1">
      <alignment horizontal="right"/>
      <protection locked="0"/>
    </xf>
    <xf numFmtId="0" fontId="77" fillId="0" borderId="0" xfId="0" quotePrefix="1" applyNumberFormat="1" applyFont="1" applyAlignment="1" applyProtection="1">
      <alignment horizontal="right"/>
    </xf>
    <xf numFmtId="0" fontId="22" fillId="0" borderId="0" xfId="0" applyFont="1" applyAlignment="1" applyProtection="1"/>
    <xf numFmtId="0" fontId="42" fillId="0" borderId="0" xfId="0" applyFont="1" applyAlignment="1" applyProtection="1">
      <alignment horizontal="right"/>
    </xf>
    <xf numFmtId="0" fontId="22" fillId="0" borderId="0" xfId="0" applyNumberFormat="1" applyFont="1" applyAlignment="1" applyProtection="1">
      <alignment horizontal="left"/>
    </xf>
    <xf numFmtId="0" fontId="67" fillId="0" borderId="0" xfId="0" applyFont="1" applyAlignment="1" applyProtection="1"/>
    <xf numFmtId="0" fontId="42" fillId="0" borderId="0" xfId="0" applyNumberFormat="1" applyFont="1" applyAlignment="1" applyProtection="1">
      <alignment horizontal="right"/>
    </xf>
    <xf numFmtId="0" fontId="22" fillId="0" borderId="0" xfId="0" applyFont="1" applyAlignment="1" applyProtection="1">
      <alignment horizontal="left"/>
    </xf>
    <xf numFmtId="0" fontId="67" fillId="0" borderId="0" xfId="0" applyNumberFormat="1" applyFont="1" applyAlignment="1" applyProtection="1"/>
    <xf numFmtId="0" fontId="67" fillId="0" borderId="0" xfId="0" applyFont="1" applyAlignment="1" applyProtection="1">
      <alignment horizontal="left"/>
    </xf>
    <xf numFmtId="0" fontId="57" fillId="0" borderId="0" xfId="0" applyFont="1" applyAlignment="1" applyProtection="1">
      <alignment horizontal="left"/>
    </xf>
    <xf numFmtId="0" fontId="22" fillId="0" borderId="0" xfId="0" applyFont="1" applyAlignment="1" applyProtection="1">
      <alignment horizontal="right"/>
    </xf>
    <xf numFmtId="14" fontId="22" fillId="0" borderId="0" xfId="0" applyNumberFormat="1" applyFont="1" applyAlignment="1" applyProtection="1">
      <alignment horizontal="right"/>
    </xf>
    <xf numFmtId="0" fontId="68" fillId="0" borderId="0" xfId="0" applyFont="1" applyAlignment="1" applyProtection="1"/>
    <xf numFmtId="0" fontId="58" fillId="0" borderId="0" xfId="0" applyFont="1" applyAlignment="1" applyProtection="1">
      <alignment horizontal="left"/>
    </xf>
    <xf numFmtId="0" fontId="1" fillId="21" borderId="0" xfId="0" applyFont="1" applyFill="1" applyBorder="1" applyAlignment="1" applyProtection="1"/>
    <xf numFmtId="0" fontId="69" fillId="0" borderId="0" xfId="0" applyFont="1" applyAlignment="1" applyProtection="1">
      <alignment horizontal="center"/>
    </xf>
    <xf numFmtId="0" fontId="58" fillId="0" borderId="0" xfId="0" applyFont="1" applyAlignment="1" applyProtection="1">
      <alignment horizontal="center"/>
    </xf>
    <xf numFmtId="0" fontId="38" fillId="21" borderId="0" xfId="0" applyFont="1" applyFill="1" applyAlignment="1" applyProtection="1">
      <alignment horizontal="center"/>
    </xf>
    <xf numFmtId="0" fontId="56" fillId="21" borderId="0" xfId="0" applyFont="1" applyFill="1" applyAlignment="1" applyProtection="1">
      <alignment horizontal="center"/>
    </xf>
    <xf numFmtId="0" fontId="39" fillId="17" borderId="0" xfId="0" applyFont="1" applyFill="1" applyAlignment="1" applyProtection="1">
      <alignment horizontal="center" vertical="center" wrapText="1"/>
    </xf>
    <xf numFmtId="0" fontId="58" fillId="0" borderId="0" xfId="0" quotePrefix="1" applyFont="1" applyAlignment="1" applyProtection="1">
      <alignment horizontal="left"/>
    </xf>
    <xf numFmtId="0" fontId="31" fillId="0" borderId="11" xfId="0" applyNumberFormat="1" applyFont="1" applyBorder="1" applyAlignment="1" applyProtection="1">
      <alignment horizontal="left"/>
    </xf>
    <xf numFmtId="14" fontId="58" fillId="0" borderId="0" xfId="0" applyNumberFormat="1" applyFont="1" applyBorder="1" applyAlignment="1" applyProtection="1">
      <alignment horizontal="left"/>
      <protection locked="0"/>
    </xf>
    <xf numFmtId="0" fontId="61" fillId="25" borderId="0" xfId="0" applyFont="1" applyFill="1" applyAlignment="1" applyProtection="1"/>
    <xf numFmtId="0" fontId="1" fillId="25" borderId="0" xfId="0" applyFont="1" applyFill="1" applyAlignment="1" applyProtection="1"/>
    <xf numFmtId="0" fontId="58" fillId="0" borderId="0" xfId="0" applyFont="1"/>
    <xf numFmtId="0" fontId="61" fillId="0" borderId="0" xfId="0" applyFont="1" applyFill="1" applyAlignment="1" applyProtection="1"/>
    <xf numFmtId="0" fontId="2" fillId="0" borderId="0" xfId="0" applyFont="1" applyAlignment="1" applyProtection="1">
      <alignment horizontal="left"/>
    </xf>
    <xf numFmtId="0" fontId="2" fillId="0" borderId="0" xfId="0" quotePrefix="1" applyFont="1" applyAlignment="1" applyProtection="1">
      <alignment horizontal="left"/>
    </xf>
    <xf numFmtId="0" fontId="58" fillId="0" borderId="27" xfId="0" quotePrefix="1" applyFont="1" applyBorder="1" applyAlignment="1" applyProtection="1">
      <alignment horizontal="left"/>
    </xf>
    <xf numFmtId="170" fontId="2" fillId="23" borderId="22" xfId="0" applyNumberFormat="1" applyFont="1" applyFill="1" applyBorder="1" applyAlignment="1" applyProtection="1"/>
    <xf numFmtId="0" fontId="70" fillId="0" borderId="0" xfId="0" applyFont="1" applyFill="1" applyAlignment="1" applyProtection="1"/>
    <xf numFmtId="0" fontId="58" fillId="0" borderId="55" xfId="0" quotePrefix="1" applyFont="1" applyBorder="1" applyAlignment="1" applyProtection="1">
      <alignment horizontal="left"/>
    </xf>
    <xf numFmtId="170" fontId="58" fillId="23" borderId="56" xfId="0" applyNumberFormat="1" applyFont="1" applyFill="1" applyBorder="1" applyAlignment="1" applyProtection="1"/>
    <xf numFmtId="165" fontId="1" fillId="0" borderId="0" xfId="0" applyNumberFormat="1" applyFont="1" applyAlignment="1" applyProtection="1"/>
    <xf numFmtId="0" fontId="58" fillId="0" borderId="27" xfId="0" applyFont="1" applyBorder="1" applyAlignment="1" applyProtection="1">
      <alignment horizontal="right"/>
    </xf>
    <xf numFmtId="164" fontId="2" fillId="0" borderId="11" xfId="0" applyNumberFormat="1" applyFont="1" applyBorder="1" applyAlignment="1" applyProtection="1"/>
    <xf numFmtId="0" fontId="1" fillId="0" borderId="27" xfId="0" applyFont="1" applyBorder="1" applyAlignment="1" applyProtection="1"/>
    <xf numFmtId="170" fontId="71" fillId="23" borderId="22" xfId="0" applyNumberFormat="1" applyFont="1" applyFill="1" applyBorder="1" applyAlignment="1" applyProtection="1"/>
    <xf numFmtId="164" fontId="21" fillId="0" borderId="0" xfId="0" applyNumberFormat="1" applyFont="1" applyAlignment="1" applyProtection="1"/>
    <xf numFmtId="164" fontId="21" fillId="0" borderId="0" xfId="0" applyNumberFormat="1" applyFont="1" applyFill="1" applyAlignment="1" applyProtection="1"/>
    <xf numFmtId="170" fontId="32" fillId="23" borderId="56" xfId="0" applyNumberFormat="1" applyFont="1" applyFill="1" applyBorder="1" applyAlignment="1" applyProtection="1"/>
    <xf numFmtId="164" fontId="2" fillId="0" borderId="0" xfId="0" applyNumberFormat="1" applyFont="1" applyAlignment="1" applyProtection="1"/>
    <xf numFmtId="0" fontId="2" fillId="0" borderId="0" xfId="0" applyFont="1" applyBorder="1" applyAlignment="1" applyProtection="1"/>
    <xf numFmtId="14" fontId="1" fillId="0" borderId="0" xfId="0" applyNumberFormat="1" applyFont="1" applyFill="1" applyBorder="1" applyAlignment="1" applyProtection="1">
      <alignment horizontal="left"/>
    </xf>
    <xf numFmtId="14" fontId="32" fillId="17" borderId="0" xfId="0" applyNumberFormat="1" applyFont="1" applyFill="1" applyBorder="1" applyAlignment="1" applyProtection="1">
      <alignment horizontal="left"/>
    </xf>
    <xf numFmtId="1" fontId="34" fillId="20" borderId="57" xfId="0" applyNumberFormat="1" applyFont="1" applyFill="1" applyBorder="1" applyAlignment="1" applyProtection="1">
      <protection locked="0"/>
    </xf>
    <xf numFmtId="49" fontId="38" fillId="21" borderId="29" xfId="0" applyNumberFormat="1" applyFont="1" applyFill="1" applyBorder="1" applyAlignment="1" applyProtection="1">
      <alignment horizontal="left"/>
    </xf>
    <xf numFmtId="0" fontId="38" fillId="18" borderId="58" xfId="0" applyFont="1" applyFill="1" applyBorder="1" applyAlignment="1" applyProtection="1">
      <alignment horizontal="center" vertical="top"/>
    </xf>
    <xf numFmtId="0" fontId="38" fillId="26" borderId="59" xfId="0" applyFont="1" applyFill="1" applyBorder="1" applyAlignment="1" applyProtection="1">
      <alignment horizontal="center" vertical="top"/>
    </xf>
    <xf numFmtId="0" fontId="30" fillId="0" borderId="0" xfId="0" applyFont="1" applyAlignment="1" applyProtection="1"/>
    <xf numFmtId="0" fontId="30" fillId="0" borderId="34" xfId="74" applyFont="1" applyFill="1" applyBorder="1" applyAlignment="1" applyProtection="1"/>
    <xf numFmtId="0" fontId="30" fillId="0" borderId="53" xfId="74" applyFont="1" applyFill="1" applyBorder="1" applyAlignment="1" applyProtection="1"/>
    <xf numFmtId="0" fontId="30" fillId="0" borderId="32" xfId="74" applyFont="1" applyFill="1" applyBorder="1" applyAlignment="1" applyProtection="1"/>
    <xf numFmtId="169" fontId="30" fillId="0" borderId="34" xfId="55" applyNumberFormat="1" applyFont="1" applyFill="1" applyBorder="1" applyAlignment="1" applyProtection="1"/>
    <xf numFmtId="169" fontId="30" fillId="0" borderId="53" xfId="55" applyNumberFormat="1" applyFont="1" applyFill="1" applyBorder="1" applyAlignment="1" applyProtection="1"/>
    <xf numFmtId="0" fontId="1" fillId="0" borderId="54" xfId="74" applyNumberFormat="1" applyFont="1" applyBorder="1" applyAlignment="1" applyProtection="1"/>
    <xf numFmtId="0" fontId="83" fillId="17" borderId="0" xfId="74" applyFont="1" applyFill="1" applyBorder="1" applyAlignment="1" applyProtection="1">
      <alignment horizontal="left"/>
    </xf>
    <xf numFmtId="0" fontId="37" fillId="0" borderId="22" xfId="0" applyFont="1" applyBorder="1" applyProtection="1">
      <protection locked="0"/>
    </xf>
    <xf numFmtId="0" fontId="35" fillId="17" borderId="22" xfId="0" applyNumberFormat="1" applyFont="1" applyFill="1" applyBorder="1" applyAlignment="1" applyProtection="1">
      <alignment horizontal="right"/>
      <protection locked="0"/>
    </xf>
    <xf numFmtId="0" fontId="1" fillId="21" borderId="40" xfId="74" applyFont="1" applyFill="1" applyBorder="1" applyAlignment="1" applyProtection="1"/>
    <xf numFmtId="0" fontId="1" fillId="21" borderId="41" xfId="74" applyFont="1" applyFill="1" applyBorder="1" applyAlignment="1" applyProtection="1"/>
    <xf numFmtId="0" fontId="30" fillId="0" borderId="0" xfId="74" applyFont="1" applyAlignment="1" applyProtection="1"/>
    <xf numFmtId="49" fontId="38" fillId="21" borderId="26" xfId="74" applyNumberFormat="1" applyFont="1" applyFill="1" applyBorder="1" applyAlignment="1" applyProtection="1">
      <alignment horizontal="left"/>
    </xf>
    <xf numFmtId="49" fontId="38" fillId="21" borderId="40" xfId="74" applyNumberFormat="1" applyFont="1" applyFill="1" applyBorder="1" applyAlignment="1" applyProtection="1">
      <alignment horizontal="left"/>
    </xf>
    <xf numFmtId="49" fontId="38" fillId="21" borderId="29" xfId="74" applyNumberFormat="1" applyFont="1" applyFill="1" applyBorder="1" applyAlignment="1" applyProtection="1">
      <alignment horizontal="left"/>
    </xf>
    <xf numFmtId="0" fontId="1" fillId="0" borderId="34" xfId="74" applyFont="1" applyFill="1" applyBorder="1" applyAlignment="1" applyProtection="1"/>
    <xf numFmtId="0" fontId="1" fillId="21" borderId="40" xfId="74" applyNumberFormat="1" applyFont="1" applyFill="1" applyBorder="1" applyAlignment="1" applyProtection="1"/>
    <xf numFmtId="0" fontId="24" fillId="17" borderId="0" xfId="74" applyNumberFormat="1" applyFont="1" applyFill="1" applyBorder="1" applyAlignment="1" applyProtection="1">
      <alignment horizontal="left"/>
    </xf>
    <xf numFmtId="0" fontId="38" fillId="18" borderId="58" xfId="74" applyFont="1" applyFill="1" applyBorder="1" applyAlignment="1" applyProtection="1">
      <alignment horizontal="center" vertical="top"/>
    </xf>
    <xf numFmtId="0" fontId="38" fillId="26" borderId="59" xfId="74" applyFont="1" applyFill="1" applyBorder="1" applyAlignment="1" applyProtection="1">
      <alignment horizontal="center" vertical="top"/>
    </xf>
    <xf numFmtId="0" fontId="84" fillId="17" borderId="0" xfId="74" applyFont="1" applyFill="1" applyBorder="1" applyProtection="1"/>
    <xf numFmtId="0" fontId="1" fillId="21" borderId="38" xfId="74" applyFont="1" applyFill="1" applyBorder="1" applyAlignment="1" applyProtection="1"/>
    <xf numFmtId="0" fontId="1" fillId="21" borderId="39" xfId="74" applyFont="1" applyFill="1" applyBorder="1" applyAlignment="1" applyProtection="1"/>
    <xf numFmtId="0" fontId="38" fillId="19" borderId="0" xfId="0" applyFont="1" applyFill="1" applyBorder="1" applyAlignment="1" applyProtection="1">
      <alignment horizontal="center"/>
    </xf>
    <xf numFmtId="0" fontId="34" fillId="0" borderId="0" xfId="0" applyFont="1" applyFill="1" applyBorder="1" applyAlignment="1" applyProtection="1">
      <alignment horizontal="center"/>
      <protection locked="0"/>
    </xf>
    <xf numFmtId="0" fontId="75" fillId="0" borderId="0" xfId="0" applyFont="1" applyFill="1" applyBorder="1" applyAlignment="1" applyProtection="1">
      <alignment horizontal="center"/>
      <protection locked="0"/>
    </xf>
    <xf numFmtId="0" fontId="34" fillId="0" borderId="0" xfId="0" applyFont="1" applyFill="1" applyBorder="1" applyAlignment="1" applyProtection="1">
      <alignment horizontal="center"/>
    </xf>
    <xf numFmtId="0" fontId="75" fillId="0" borderId="0" xfId="0" applyFont="1" applyFill="1" applyBorder="1" applyAlignment="1" applyProtection="1">
      <alignment horizontal="center"/>
    </xf>
    <xf numFmtId="14" fontId="22" fillId="17" borderId="0" xfId="0" applyNumberFormat="1" applyFont="1" applyFill="1" applyBorder="1" applyAlignment="1" applyProtection="1">
      <alignment horizontal="center"/>
    </xf>
    <xf numFmtId="14" fontId="51" fillId="17" borderId="0" xfId="0" applyNumberFormat="1" applyFont="1" applyFill="1" applyBorder="1" applyAlignment="1" applyProtection="1">
      <alignment horizontal="left"/>
    </xf>
    <xf numFmtId="14" fontId="51" fillId="17" borderId="12" xfId="0" applyNumberFormat="1" applyFont="1" applyFill="1" applyBorder="1" applyAlignment="1" applyProtection="1">
      <alignment horizontal="left"/>
    </xf>
    <xf numFmtId="14" fontId="42" fillId="17" borderId="0" xfId="74" applyNumberFormat="1" applyFont="1" applyFill="1" applyAlignment="1" applyProtection="1">
      <alignment horizontal="right"/>
    </xf>
    <xf numFmtId="14" fontId="51" fillId="17" borderId="12" xfId="74" applyNumberFormat="1" applyFont="1" applyFill="1" applyBorder="1" applyAlignment="1" applyProtection="1">
      <alignment horizontal="left"/>
      <protection locked="0"/>
    </xf>
    <xf numFmtId="0" fontId="30" fillId="0" borderId="0" xfId="74" applyFont="1" applyBorder="1" applyAlignment="1" applyProtection="1">
      <alignment horizontal="right"/>
    </xf>
    <xf numFmtId="49" fontId="38" fillId="21" borderId="40" xfId="0" applyNumberFormat="1" applyFont="1" applyFill="1" applyBorder="1" applyAlignment="1" applyProtection="1">
      <alignment horizontal="left"/>
    </xf>
    <xf numFmtId="49" fontId="38" fillId="21" borderId="26" xfId="0" applyNumberFormat="1" applyFont="1" applyFill="1" applyBorder="1" applyAlignment="1" applyProtection="1">
      <alignment horizontal="left"/>
    </xf>
    <xf numFmtId="49" fontId="38" fillId="21" borderId="40" xfId="0" applyNumberFormat="1" applyFont="1" applyFill="1" applyBorder="1" applyAlignment="1" applyProtection="1"/>
    <xf numFmtId="0" fontId="1" fillId="0" borderId="0" xfId="0" applyFont="1" applyBorder="1" applyAlignment="1" applyProtection="1">
      <alignment horizontal="left" vertical="top"/>
    </xf>
    <xf numFmtId="0" fontId="1" fillId="0" borderId="24" xfId="0" applyFont="1" applyBorder="1" applyAlignment="1" applyProtection="1">
      <alignment horizontal="left" vertical="top"/>
    </xf>
    <xf numFmtId="3" fontId="24" fillId="0" borderId="0" xfId="0" applyNumberFormat="1" applyFont="1" applyFill="1" applyBorder="1" applyAlignment="1" applyProtection="1">
      <alignment horizontal="center" vertical="top" wrapText="1"/>
    </xf>
    <xf numFmtId="3" fontId="24" fillId="0" borderId="0" xfId="0" applyNumberFormat="1" applyFont="1" applyFill="1" applyBorder="1" applyAlignment="1" applyProtection="1">
      <alignment horizontal="center" vertical="top"/>
    </xf>
    <xf numFmtId="0" fontId="1" fillId="0" borderId="0" xfId="0" applyFont="1" applyFill="1" applyBorder="1" applyAlignment="1" applyProtection="1">
      <alignment vertical="top"/>
    </xf>
    <xf numFmtId="0" fontId="1" fillId="0" borderId="0" xfId="0" applyFont="1" applyFill="1" applyBorder="1" applyAlignment="1" applyProtection="1">
      <alignment horizontal="left" vertical="top"/>
    </xf>
    <xf numFmtId="0" fontId="1" fillId="0" borderId="0" xfId="0" applyFont="1" applyAlignment="1" applyProtection="1">
      <alignment vertical="top" wrapText="1"/>
    </xf>
    <xf numFmtId="0" fontId="1" fillId="0" borderId="27" xfId="0" applyFont="1" applyBorder="1" applyAlignment="1" applyProtection="1">
      <alignment vertical="top" wrapText="1"/>
    </xf>
    <xf numFmtId="0" fontId="43" fillId="0" borderId="0" xfId="0" applyFont="1" applyFill="1" applyBorder="1" applyAlignment="1" applyProtection="1"/>
    <xf numFmtId="6" fontId="24" fillId="20" borderId="22" xfId="0" applyNumberFormat="1" applyFont="1" applyFill="1" applyBorder="1" applyAlignment="1" applyProtection="1">
      <alignment horizontal="right"/>
      <protection locked="0"/>
    </xf>
    <xf numFmtId="6" fontId="24" fillId="20" borderId="20" xfId="0" applyNumberFormat="1" applyFont="1" applyFill="1" applyBorder="1" applyProtection="1">
      <protection locked="0"/>
    </xf>
    <xf numFmtId="6" fontId="24" fillId="20" borderId="22" xfId="55" applyNumberFormat="1" applyFont="1" applyFill="1" applyBorder="1" applyAlignment="1" applyProtection="1">
      <alignment horizontal="right"/>
      <protection locked="0"/>
    </xf>
    <xf numFmtId="6" fontId="24" fillId="20" borderId="22" xfId="0" applyNumberFormat="1" applyFont="1" applyFill="1" applyBorder="1" applyAlignment="1" applyProtection="1">
      <alignment horizontal="right"/>
      <protection locked="0"/>
    </xf>
    <xf numFmtId="6" fontId="24" fillId="20" borderId="20" xfId="0" applyNumberFormat="1" applyFont="1" applyFill="1" applyBorder="1" applyProtection="1">
      <protection locked="0"/>
    </xf>
    <xf numFmtId="6" fontId="24" fillId="20" borderId="22" xfId="55" applyNumberFormat="1" applyFont="1" applyFill="1" applyBorder="1" applyAlignment="1" applyProtection="1">
      <alignment horizontal="right"/>
      <protection locked="0"/>
    </xf>
    <xf numFmtId="6" fontId="24" fillId="20" borderId="20" xfId="0" applyNumberFormat="1" applyFont="1" applyFill="1" applyBorder="1" applyAlignment="1" applyProtection="1">
      <alignment horizontal="right"/>
      <protection locked="0"/>
    </xf>
    <xf numFmtId="6" fontId="24" fillId="20" borderId="22" xfId="55" applyNumberFormat="1" applyFont="1" applyFill="1" applyBorder="1" applyAlignment="1" applyProtection="1">
      <alignment horizontal="right"/>
      <protection locked="0"/>
    </xf>
    <xf numFmtId="6" fontId="24" fillId="20" borderId="22" xfId="0" applyNumberFormat="1" applyFont="1" applyFill="1" applyBorder="1" applyAlignment="1" applyProtection="1">
      <alignment horizontal="right"/>
      <protection locked="0"/>
    </xf>
    <xf numFmtId="6" fontId="24" fillId="20" borderId="22" xfId="0" applyNumberFormat="1" applyFont="1" applyFill="1" applyBorder="1" applyAlignment="1" applyProtection="1">
      <protection locked="0"/>
    </xf>
    <xf numFmtId="6" fontId="24" fillId="20" borderId="22" xfId="0" applyNumberFormat="1" applyFont="1" applyFill="1" applyBorder="1" applyAlignment="1" applyProtection="1">
      <alignment horizontal="right"/>
      <protection locked="0"/>
    </xf>
    <xf numFmtId="6" fontId="24" fillId="20" borderId="22" xfId="0" applyNumberFormat="1" applyFont="1" applyFill="1" applyBorder="1" applyAlignment="1" applyProtection="1">
      <protection locked="0"/>
    </xf>
    <xf numFmtId="6" fontId="1" fillId="0" borderId="22" xfId="0" quotePrefix="1" applyNumberFormat="1" applyFont="1" applyBorder="1" applyAlignment="1" applyProtection="1">
      <alignment horizontal="center"/>
      <protection locked="0"/>
    </xf>
    <xf numFmtId="6" fontId="1" fillId="0" borderId="22" xfId="0" applyNumberFormat="1" applyFont="1" applyBorder="1" applyAlignment="1" applyProtection="1">
      <alignment horizontal="center"/>
      <protection locked="0"/>
    </xf>
    <xf numFmtId="170" fontId="24" fillId="17" borderId="0" xfId="0" applyNumberFormat="1" applyFont="1" applyFill="1" applyBorder="1" applyAlignment="1" applyProtection="1">
      <alignment horizontal="right"/>
    </xf>
    <xf numFmtId="0" fontId="25" fillId="0" borderId="0" xfId="0" applyFont="1" applyBorder="1" applyAlignment="1" applyProtection="1">
      <alignment horizontal="left" wrapText="1"/>
    </xf>
    <xf numFmtId="0" fontId="1" fillId="0" borderId="0" xfId="0" applyFont="1" applyProtection="1"/>
    <xf numFmtId="0" fontId="1" fillId="17" borderId="0" xfId="0" applyFont="1" applyFill="1" applyAlignment="1" applyProtection="1"/>
    <xf numFmtId="0" fontId="30" fillId="0" borderId="0" xfId="0" applyFont="1" applyProtection="1"/>
    <xf numFmtId="0" fontId="1" fillId="17" borderId="0" xfId="0" applyFont="1" applyFill="1" applyBorder="1" applyAlignment="1" applyProtection="1"/>
    <xf numFmtId="0" fontId="1" fillId="0" borderId="0" xfId="0" applyFont="1" applyAlignment="1" applyProtection="1"/>
    <xf numFmtId="0" fontId="1" fillId="17" borderId="0" xfId="0" applyFont="1" applyFill="1" applyProtection="1"/>
    <xf numFmtId="0" fontId="30" fillId="17" borderId="0" xfId="0" applyFont="1" applyFill="1" applyBorder="1" applyProtection="1"/>
    <xf numFmtId="0" fontId="30" fillId="17" borderId="0" xfId="0" applyFont="1" applyFill="1" applyProtection="1"/>
    <xf numFmtId="0" fontId="22" fillId="17" borderId="0" xfId="0" applyFont="1" applyFill="1" applyAlignment="1" applyProtection="1"/>
    <xf numFmtId="0" fontId="42" fillId="17" borderId="0" xfId="0" applyFont="1" applyFill="1" applyAlignment="1" applyProtection="1"/>
    <xf numFmtId="0" fontId="31" fillId="17" borderId="0" xfId="0" applyFont="1" applyFill="1" applyBorder="1" applyAlignment="1" applyProtection="1"/>
    <xf numFmtId="0" fontId="30" fillId="17" borderId="0" xfId="0" applyFont="1" applyFill="1" applyAlignment="1" applyProtection="1">
      <alignment horizontal="right"/>
    </xf>
    <xf numFmtId="0" fontId="42" fillId="17" borderId="0" xfId="0" applyFont="1" applyFill="1" applyBorder="1" applyAlignment="1" applyProtection="1"/>
    <xf numFmtId="0" fontId="1" fillId="17" borderId="0" xfId="0" applyFont="1" applyFill="1" applyBorder="1" applyProtection="1"/>
    <xf numFmtId="0" fontId="38" fillId="17" borderId="0" xfId="0" quotePrefix="1" applyFont="1" applyFill="1" applyBorder="1" applyAlignment="1" applyProtection="1">
      <alignment horizontal="left"/>
    </xf>
    <xf numFmtId="0" fontId="38" fillId="17" borderId="0" xfId="0" quotePrefix="1" applyFont="1" applyFill="1" applyAlignment="1" applyProtection="1">
      <alignment horizontal="left"/>
    </xf>
    <xf numFmtId="0" fontId="24" fillId="17" borderId="20" xfId="0" applyFont="1" applyFill="1" applyBorder="1" applyAlignment="1" applyProtection="1">
      <alignment horizontal="center" wrapText="1"/>
    </xf>
    <xf numFmtId="170" fontId="22" fillId="17" borderId="0" xfId="0" applyNumberFormat="1" applyFont="1" applyFill="1" applyBorder="1" applyAlignment="1" applyProtection="1"/>
    <xf numFmtId="0" fontId="1" fillId="17" borderId="0" xfId="0" quotePrefix="1" applyFont="1" applyFill="1" applyAlignment="1" applyProtection="1">
      <alignment horizontal="right"/>
    </xf>
    <xf numFmtId="0" fontId="1" fillId="17" borderId="0" xfId="0" quotePrefix="1" applyFont="1" applyFill="1" applyAlignment="1" applyProtection="1">
      <alignment horizontal="left"/>
    </xf>
    <xf numFmtId="0" fontId="1" fillId="0" borderId="0" xfId="0" applyFont="1" applyBorder="1" applyProtection="1"/>
    <xf numFmtId="0" fontId="1" fillId="0" borderId="0" xfId="0" applyFont="1" applyAlignment="1" applyProtection="1">
      <alignment horizontal="left"/>
    </xf>
    <xf numFmtId="0" fontId="1" fillId="0" borderId="0" xfId="0" applyFont="1" applyBorder="1" applyAlignment="1" applyProtection="1">
      <alignment horizontal="left"/>
    </xf>
    <xf numFmtId="0" fontId="42" fillId="0" borderId="0" xfId="0" applyFont="1" applyFill="1" applyBorder="1" applyAlignment="1" applyProtection="1">
      <alignment horizontal="right" vertical="top"/>
    </xf>
    <xf numFmtId="0" fontId="22" fillId="0" borderId="0" xfId="0" applyFont="1" applyFill="1" applyBorder="1" applyAlignment="1" applyProtection="1"/>
    <xf numFmtId="0" fontId="31" fillId="0" borderId="0" xfId="0" applyFont="1" applyFill="1" applyBorder="1" applyAlignment="1" applyProtection="1"/>
    <xf numFmtId="0" fontId="1" fillId="0" borderId="0" xfId="0" applyFont="1" applyBorder="1" applyAlignment="1" applyProtection="1"/>
    <xf numFmtId="0" fontId="28" fillId="17" borderId="0" xfId="0" applyFont="1" applyFill="1" applyBorder="1" applyAlignment="1" applyProtection="1">
      <alignment wrapText="1"/>
    </xf>
    <xf numFmtId="0" fontId="22" fillId="0" borderId="0" xfId="0" applyFont="1" applyFill="1" applyBorder="1" applyProtection="1"/>
    <xf numFmtId="0" fontId="1" fillId="17" borderId="0" xfId="0" applyFont="1" applyFill="1" applyBorder="1" applyAlignment="1" applyProtection="1">
      <alignment wrapText="1"/>
    </xf>
    <xf numFmtId="3" fontId="1" fillId="17" borderId="0" xfId="0" applyNumberFormat="1" applyFont="1" applyFill="1" applyBorder="1" applyAlignment="1" applyProtection="1">
      <alignment horizontal="center"/>
    </xf>
    <xf numFmtId="0" fontId="38" fillId="17" borderId="0" xfId="0" applyFont="1" applyFill="1" applyBorder="1" applyAlignment="1" applyProtection="1">
      <alignment horizontal="center"/>
    </xf>
    <xf numFmtId="0" fontId="22" fillId="17" borderId="0" xfId="0" applyFont="1" applyFill="1" applyBorder="1" applyProtection="1"/>
    <xf numFmtId="3" fontId="24" fillId="17" borderId="0" xfId="0" applyNumberFormat="1" applyFont="1" applyFill="1" applyBorder="1" applyAlignment="1" applyProtection="1">
      <alignment horizontal="center"/>
    </xf>
    <xf numFmtId="0" fontId="1" fillId="0" borderId="0" xfId="0" applyFont="1" applyFill="1" applyBorder="1" applyProtection="1"/>
    <xf numFmtId="49" fontId="38" fillId="0" borderId="0" xfId="0" applyNumberFormat="1" applyFont="1" applyFill="1" applyBorder="1" applyAlignment="1" applyProtection="1">
      <alignment horizontal="left"/>
    </xf>
    <xf numFmtId="0" fontId="1" fillId="17" borderId="0" xfId="0" applyFont="1" applyFill="1" applyBorder="1" applyAlignment="1" applyProtection="1">
      <alignment horizontal="right"/>
    </xf>
    <xf numFmtId="0" fontId="22" fillId="0" borderId="0" xfId="0" applyNumberFormat="1" applyFont="1" applyFill="1" applyBorder="1" applyAlignment="1" applyProtection="1"/>
    <xf numFmtId="0" fontId="22" fillId="0" borderId="0" xfId="0" applyFont="1" applyFill="1" applyBorder="1" applyAlignment="1" applyProtection="1">
      <alignment horizontal="left"/>
    </xf>
    <xf numFmtId="0" fontId="22" fillId="17" borderId="0" xfId="0" applyFont="1" applyFill="1" applyBorder="1" applyAlignment="1" applyProtection="1">
      <alignment vertical="top"/>
    </xf>
    <xf numFmtId="0" fontId="24" fillId="17" borderId="20" xfId="0" applyFont="1" applyFill="1" applyBorder="1" applyProtection="1"/>
    <xf numFmtId="3" fontId="30" fillId="0" borderId="22" xfId="0" applyNumberFormat="1" applyFont="1" applyFill="1" applyBorder="1" applyProtection="1"/>
    <xf numFmtId="0" fontId="22" fillId="0" borderId="0" xfId="0" applyFont="1" applyFill="1" applyBorder="1" applyAlignment="1" applyProtection="1">
      <alignment horizontal="center"/>
    </xf>
    <xf numFmtId="3" fontId="24" fillId="0" borderId="27" xfId="0" applyNumberFormat="1" applyFont="1" applyFill="1" applyBorder="1" applyAlignment="1" applyProtection="1">
      <alignment horizontal="center"/>
    </xf>
    <xf numFmtId="6" fontId="30" fillId="0" borderId="22" xfId="0" applyNumberFormat="1" applyFont="1" applyFill="1" applyBorder="1" applyProtection="1"/>
    <xf numFmtId="0" fontId="30" fillId="17" borderId="0" xfId="0" applyFont="1" applyFill="1" applyBorder="1" applyAlignment="1" applyProtection="1"/>
    <xf numFmtId="0" fontId="22" fillId="17" borderId="0" xfId="0" applyFont="1" applyFill="1" applyAlignment="1" applyProtection="1">
      <alignment vertical="top"/>
    </xf>
    <xf numFmtId="0" fontId="24" fillId="0" borderId="23" xfId="0" applyFont="1" applyFill="1" applyBorder="1" applyAlignment="1" applyProtection="1">
      <alignment horizontal="center" wrapText="1"/>
    </xf>
    <xf numFmtId="0" fontId="1" fillId="17" borderId="0" xfId="0" applyFont="1" applyFill="1" applyAlignment="1" applyProtection="1">
      <alignment vertical="top"/>
    </xf>
    <xf numFmtId="0" fontId="22" fillId="17" borderId="0" xfId="0" applyFont="1" applyFill="1" applyAlignment="1" applyProtection="1">
      <alignment horizontal="center"/>
    </xf>
    <xf numFmtId="0" fontId="1" fillId="17" borderId="0" xfId="0" applyFont="1" applyFill="1" applyAlignment="1" applyProtection="1">
      <alignment horizontal="center"/>
    </xf>
    <xf numFmtId="0" fontId="24" fillId="0" borderId="20" xfId="0" applyFont="1" applyFill="1" applyBorder="1" applyAlignment="1" applyProtection="1">
      <alignment horizontal="center"/>
    </xf>
    <xf numFmtId="0" fontId="30" fillId="17" borderId="0" xfId="0" applyFont="1" applyFill="1" applyBorder="1" applyAlignment="1" applyProtection="1">
      <alignment horizontal="center"/>
    </xf>
    <xf numFmtId="165" fontId="24" fillId="17" borderId="23" xfId="0" applyNumberFormat="1" applyFont="1" applyFill="1" applyBorder="1" applyAlignment="1" applyProtection="1">
      <alignment horizontal="left" vertical="top" wrapText="1"/>
    </xf>
    <xf numFmtId="0" fontId="24" fillId="17" borderId="23" xfId="0" applyNumberFormat="1" applyFont="1" applyFill="1" applyBorder="1" applyAlignment="1" applyProtection="1">
      <alignment horizontal="center"/>
    </xf>
    <xf numFmtId="0" fontId="1" fillId="17" borderId="0" xfId="0" applyFont="1" applyFill="1" applyAlignment="1" applyProtection="1">
      <alignment horizontal="center" wrapText="1"/>
    </xf>
    <xf numFmtId="165" fontId="24" fillId="17" borderId="20" xfId="0" applyNumberFormat="1" applyFont="1" applyFill="1" applyBorder="1" applyAlignment="1" applyProtection="1">
      <alignment horizontal="left" vertical="top" wrapText="1"/>
    </xf>
    <xf numFmtId="0" fontId="24" fillId="17" borderId="20" xfId="0" applyNumberFormat="1" applyFont="1" applyFill="1" applyBorder="1" applyAlignment="1" applyProtection="1">
      <alignment horizontal="center"/>
    </xf>
    <xf numFmtId="0" fontId="24" fillId="17" borderId="22" xfId="0" applyFont="1" applyFill="1" applyBorder="1" applyAlignment="1" applyProtection="1">
      <alignment horizontal="center"/>
    </xf>
    <xf numFmtId="6" fontId="30" fillId="0" borderId="20" xfId="0" applyNumberFormat="1" applyFont="1" applyFill="1" applyBorder="1" applyAlignment="1" applyProtection="1">
      <alignment horizontal="right"/>
    </xf>
    <xf numFmtId="0" fontId="43" fillId="17" borderId="22" xfId="0" applyNumberFormat="1" applyFont="1" applyFill="1" applyBorder="1" applyAlignment="1" applyProtection="1">
      <alignment horizontal="center"/>
    </xf>
    <xf numFmtId="6" fontId="24" fillId="0" borderId="20" xfId="0" applyNumberFormat="1" applyFont="1" applyFill="1" applyBorder="1" applyAlignment="1" applyProtection="1">
      <alignment horizontal="right"/>
    </xf>
    <xf numFmtId="49" fontId="43" fillId="17" borderId="0" xfId="0" applyNumberFormat="1" applyFont="1" applyFill="1" applyBorder="1" applyProtection="1"/>
    <xf numFmtId="0" fontId="43" fillId="17" borderId="0" xfId="0" applyFont="1" applyFill="1" applyBorder="1" applyProtection="1"/>
    <xf numFmtId="0" fontId="24" fillId="17" borderId="19" xfId="0" applyFont="1" applyFill="1" applyBorder="1" applyAlignment="1" applyProtection="1">
      <alignment horizontal="center" wrapText="1"/>
    </xf>
    <xf numFmtId="0" fontId="22" fillId="0" borderId="28" xfId="0" applyFont="1" applyFill="1" applyBorder="1" applyAlignment="1" applyProtection="1">
      <alignment horizontal="center"/>
    </xf>
    <xf numFmtId="0" fontId="22" fillId="0" borderId="29" xfId="0" applyFont="1" applyFill="1" applyBorder="1" applyAlignment="1" applyProtection="1">
      <alignment horizontal="center"/>
    </xf>
    <xf numFmtId="0" fontId="1" fillId="17" borderId="0" xfId="0" applyFont="1" applyFill="1" applyAlignment="1" applyProtection="1">
      <alignment vertical="top" wrapText="1"/>
    </xf>
    <xf numFmtId="0" fontId="42" fillId="17" borderId="0" xfId="0" applyFont="1" applyFill="1" applyAlignment="1" applyProtection="1">
      <alignment wrapText="1"/>
    </xf>
    <xf numFmtId="0" fontId="43" fillId="17" borderId="22" xfId="0" applyFont="1" applyFill="1" applyBorder="1" applyProtection="1"/>
    <xf numFmtId="6" fontId="30" fillId="0" borderId="22" xfId="0" applyNumberFormat="1" applyFont="1" applyFill="1" applyBorder="1" applyAlignment="1" applyProtection="1">
      <alignment horizontal="right"/>
    </xf>
    <xf numFmtId="6" fontId="24" fillId="0" borderId="22" xfId="0" applyNumberFormat="1" applyFont="1" applyFill="1" applyBorder="1" applyProtection="1"/>
    <xf numFmtId="49" fontId="38" fillId="17" borderId="0" xfId="0" applyNumberFormat="1" applyFont="1" applyFill="1" applyAlignment="1" applyProtection="1">
      <alignment horizontal="left"/>
    </xf>
    <xf numFmtId="0" fontId="24" fillId="17" borderId="19" xfId="0" applyFont="1" applyFill="1" applyBorder="1" applyAlignment="1" applyProtection="1">
      <alignment horizontal="center" vertical="top" wrapText="1"/>
    </xf>
    <xf numFmtId="0" fontId="24" fillId="17" borderId="20" xfId="0" applyFont="1" applyFill="1" applyBorder="1" applyAlignment="1" applyProtection="1">
      <alignment horizontal="center" vertical="top"/>
    </xf>
    <xf numFmtId="0" fontId="24" fillId="17" borderId="36" xfId="0" applyFont="1" applyFill="1" applyBorder="1" applyAlignment="1" applyProtection="1">
      <alignment horizontal="center" wrapText="1"/>
    </xf>
    <xf numFmtId="0" fontId="24" fillId="17" borderId="22" xfId="0" applyFont="1" applyFill="1" applyBorder="1" applyAlignment="1" applyProtection="1">
      <alignment horizontal="center" wrapText="1"/>
    </xf>
    <xf numFmtId="0" fontId="22" fillId="0" borderId="24" xfId="0" applyFont="1" applyFill="1" applyBorder="1" applyAlignment="1" applyProtection="1">
      <alignment horizontal="left" vertical="top"/>
    </xf>
    <xf numFmtId="0" fontId="1" fillId="17" borderId="0" xfId="0" applyFont="1" applyFill="1" applyAlignment="1" applyProtection="1">
      <alignment wrapText="1"/>
    </xf>
    <xf numFmtId="0" fontId="38" fillId="17" borderId="0" xfId="0" applyFont="1" applyFill="1" applyAlignment="1" applyProtection="1">
      <alignment vertical="top"/>
    </xf>
    <xf numFmtId="0" fontId="1" fillId="17" borderId="0" xfId="0" applyFont="1" applyFill="1" applyAlignment="1" applyProtection="1">
      <alignment horizontal="left" wrapText="1"/>
    </xf>
    <xf numFmtId="0" fontId="24" fillId="17" borderId="0" xfId="0" applyFont="1" applyFill="1" applyBorder="1" applyAlignment="1" applyProtection="1">
      <alignment horizontal="center"/>
    </xf>
    <xf numFmtId="0" fontId="24" fillId="17" borderId="27" xfId="0" applyFont="1" applyFill="1" applyBorder="1" applyAlignment="1" applyProtection="1">
      <alignment horizontal="center" vertical="top" wrapText="1"/>
    </xf>
    <xf numFmtId="0" fontId="24" fillId="17" borderId="27" xfId="0" applyFont="1" applyFill="1" applyBorder="1" applyAlignment="1" applyProtection="1">
      <alignment horizontal="center" vertical="top"/>
    </xf>
    <xf numFmtId="1" fontId="24" fillId="17" borderId="20" xfId="0" applyNumberFormat="1" applyFont="1" applyFill="1" applyBorder="1" applyAlignment="1" applyProtection="1">
      <alignment horizontal="center"/>
    </xf>
    <xf numFmtId="6" fontId="30" fillId="0" borderId="22" xfId="0" applyNumberFormat="1" applyFont="1" applyFill="1" applyBorder="1" applyAlignment="1" applyProtection="1"/>
    <xf numFmtId="0" fontId="24" fillId="17" borderId="22" xfId="0" applyNumberFormat="1" applyFont="1" applyFill="1" applyBorder="1" applyAlignment="1" applyProtection="1">
      <alignment horizontal="center" wrapText="1"/>
    </xf>
    <xf numFmtId="0" fontId="1" fillId="0" borderId="0" xfId="0" applyFont="1" applyFill="1" applyProtection="1"/>
    <xf numFmtId="0" fontId="47" fillId="0" borderId="0" xfId="0" applyFont="1" applyFill="1" applyBorder="1" applyAlignment="1" applyProtection="1">
      <alignment horizontal="center" vertical="top"/>
    </xf>
    <xf numFmtId="0" fontId="47" fillId="0" borderId="0" xfId="0" applyFont="1" applyFill="1" applyBorder="1" applyAlignment="1" applyProtection="1">
      <alignment vertical="top"/>
    </xf>
    <xf numFmtId="0" fontId="38" fillId="17" borderId="0" xfId="0" applyFont="1" applyFill="1" applyAlignment="1" applyProtection="1">
      <alignment horizontal="center" vertical="top"/>
    </xf>
    <xf numFmtId="0" fontId="30" fillId="17" borderId="0" xfId="0" quotePrefix="1" applyFont="1" applyFill="1" applyAlignment="1" applyProtection="1">
      <alignment horizontal="right"/>
    </xf>
    <xf numFmtId="0" fontId="30" fillId="17" borderId="0" xfId="0" applyFont="1" applyFill="1" applyAlignment="1" applyProtection="1">
      <alignment wrapText="1"/>
    </xf>
    <xf numFmtId="170" fontId="30" fillId="17" borderId="0" xfId="0" applyNumberFormat="1" applyFont="1" applyFill="1" applyBorder="1" applyAlignment="1" applyProtection="1">
      <alignment horizontal="right"/>
    </xf>
    <xf numFmtId="0" fontId="24" fillId="17" borderId="0" xfId="0" applyFont="1" applyFill="1" applyAlignment="1" applyProtection="1">
      <alignment horizontal="right"/>
    </xf>
    <xf numFmtId="0" fontId="30" fillId="17" borderId="0" xfId="0" applyFont="1" applyFill="1" applyAlignment="1" applyProtection="1">
      <alignment horizontal="center"/>
    </xf>
    <xf numFmtId="49" fontId="22" fillId="17" borderId="0" xfId="0" applyNumberFormat="1" applyFont="1" applyFill="1" applyAlignment="1" applyProtection="1">
      <alignment horizontal="left"/>
    </xf>
    <xf numFmtId="49" fontId="22" fillId="17" borderId="0" xfId="0" applyNumberFormat="1" applyFont="1" applyFill="1" applyAlignment="1" applyProtection="1">
      <alignment horizontal="left" wrapText="1"/>
    </xf>
    <xf numFmtId="10" fontId="1" fillId="17" borderId="0" xfId="0" applyNumberFormat="1" applyFont="1" applyFill="1" applyBorder="1" applyAlignment="1" applyProtection="1">
      <alignment horizontal="center"/>
    </xf>
    <xf numFmtId="0" fontId="24" fillId="17" borderId="0" xfId="0" applyFont="1" applyFill="1" applyAlignment="1" applyProtection="1">
      <alignment horizontal="center"/>
    </xf>
    <xf numFmtId="0" fontId="22" fillId="17" borderId="0" xfId="0" applyFont="1" applyFill="1" applyBorder="1" applyAlignment="1" applyProtection="1"/>
    <xf numFmtId="0" fontId="1" fillId="17" borderId="0" xfId="0" quotePrefix="1" applyFont="1" applyFill="1" applyBorder="1" applyAlignment="1" applyProtection="1">
      <alignment horizontal="left"/>
    </xf>
    <xf numFmtId="10" fontId="42" fillId="17" borderId="0" xfId="0" quotePrefix="1" applyNumberFormat="1" applyFont="1" applyFill="1" applyBorder="1" applyAlignment="1" applyProtection="1">
      <alignment horizontal="right"/>
    </xf>
    <xf numFmtId="10" fontId="42" fillId="17" borderId="0" xfId="0" applyNumberFormat="1" applyFont="1" applyFill="1" applyBorder="1" applyAlignment="1" applyProtection="1">
      <alignment horizontal="right"/>
    </xf>
    <xf numFmtId="0" fontId="47" fillId="17" borderId="0" xfId="0" quotePrefix="1" applyFont="1" applyFill="1" applyAlignment="1" applyProtection="1">
      <alignment horizontal="left"/>
    </xf>
    <xf numFmtId="49" fontId="42" fillId="17" borderId="0" xfId="0" applyNumberFormat="1" applyFont="1" applyFill="1" applyBorder="1" applyAlignment="1" applyProtection="1">
      <alignment horizontal="left" wrapText="1"/>
    </xf>
    <xf numFmtId="0" fontId="24" fillId="17" borderId="22" xfId="0" quotePrefix="1" applyFont="1" applyFill="1" applyBorder="1" applyAlignment="1" applyProtection="1">
      <alignment horizontal="center" wrapText="1"/>
    </xf>
    <xf numFmtId="49" fontId="38" fillId="17" borderId="0" xfId="0" applyNumberFormat="1" applyFont="1" applyFill="1" applyBorder="1" applyAlignment="1" applyProtection="1">
      <alignment horizontal="left"/>
    </xf>
    <xf numFmtId="0" fontId="1" fillId="17" borderId="0" xfId="0" quotePrefix="1" applyFont="1" applyFill="1" applyBorder="1" applyAlignment="1" applyProtection="1">
      <alignment horizontal="left" wrapText="1"/>
    </xf>
    <xf numFmtId="10" fontId="43" fillId="17" borderId="22" xfId="0" applyNumberFormat="1" applyFont="1" applyFill="1" applyBorder="1" applyProtection="1"/>
    <xf numFmtId="0" fontId="49" fillId="17" borderId="0" xfId="0" quotePrefix="1" applyFont="1" applyFill="1" applyBorder="1" applyAlignment="1" applyProtection="1">
      <alignment horizontal="left" wrapText="1"/>
    </xf>
    <xf numFmtId="0" fontId="49" fillId="17" borderId="0" xfId="0" applyFont="1" applyFill="1" applyBorder="1" applyAlignment="1" applyProtection="1">
      <alignment wrapText="1"/>
    </xf>
    <xf numFmtId="10" fontId="43" fillId="0" borderId="22" xfId="0" applyNumberFormat="1" applyFont="1" applyFill="1" applyBorder="1" applyAlignment="1" applyProtection="1">
      <alignment horizontal="right"/>
    </xf>
    <xf numFmtId="49" fontId="3" fillId="17" borderId="0" xfId="0" applyNumberFormat="1" applyFont="1" applyFill="1" applyAlignment="1" applyProtection="1">
      <alignment horizontal="left"/>
    </xf>
    <xf numFmtId="6" fontId="30" fillId="0" borderId="36" xfId="0" applyNumberFormat="1" applyFont="1" applyFill="1" applyBorder="1" applyAlignment="1" applyProtection="1"/>
    <xf numFmtId="0" fontId="24" fillId="17" borderId="21" xfId="0" applyFont="1" applyFill="1" applyBorder="1" applyAlignment="1" applyProtection="1">
      <alignment horizontal="left"/>
    </xf>
    <xf numFmtId="0" fontId="24" fillId="17" borderId="21" xfId="0" applyFont="1" applyFill="1" applyBorder="1" applyAlignment="1" applyProtection="1"/>
    <xf numFmtId="10" fontId="43" fillId="17" borderId="22" xfId="0" quotePrefix="1" applyNumberFormat="1" applyFont="1" applyFill="1" applyBorder="1" applyAlignment="1" applyProtection="1">
      <alignment horizontal="right"/>
    </xf>
    <xf numFmtId="10" fontId="43" fillId="17" borderId="22" xfId="0" applyNumberFormat="1" applyFont="1" applyFill="1" applyBorder="1" applyAlignment="1" applyProtection="1">
      <alignment horizontal="right"/>
    </xf>
    <xf numFmtId="10" fontId="42" fillId="17" borderId="22" xfId="0" applyNumberFormat="1" applyFont="1" applyFill="1" applyBorder="1" applyAlignment="1" applyProtection="1">
      <alignment horizontal="right"/>
    </xf>
    <xf numFmtId="0" fontId="24" fillId="17" borderId="0" xfId="0" applyFont="1" applyFill="1" applyAlignment="1" applyProtection="1"/>
    <xf numFmtId="0" fontId="24" fillId="17" borderId="0" xfId="0" applyFont="1" applyFill="1" applyBorder="1" applyAlignment="1" applyProtection="1">
      <alignment horizontal="left"/>
    </xf>
    <xf numFmtId="0" fontId="30" fillId="17" borderId="0" xfId="0" applyFont="1" applyFill="1" applyAlignment="1" applyProtection="1"/>
    <xf numFmtId="168" fontId="2" fillId="0" borderId="22" xfId="0" applyNumberFormat="1" applyFont="1" applyFill="1" applyBorder="1" applyAlignment="1" applyProtection="1">
      <alignment horizontal="right"/>
      <protection locked="0"/>
    </xf>
    <xf numFmtId="170" fontId="2" fillId="0" borderId="22" xfId="0" applyNumberFormat="1" applyFont="1" applyFill="1" applyBorder="1" applyAlignment="1" applyProtection="1">
      <alignment horizontal="right"/>
      <protection locked="0"/>
    </xf>
    <xf numFmtId="3" fontId="2" fillId="0" borderId="22" xfId="74" applyNumberFormat="1" applyFont="1" applyFill="1" applyBorder="1" applyAlignment="1" applyProtection="1">
      <alignment horizontal="right"/>
      <protection locked="0"/>
    </xf>
    <xf numFmtId="170" fontId="2" fillId="0" borderId="22" xfId="74" applyNumberFormat="1" applyFont="1" applyFill="1" applyBorder="1" applyAlignment="1" applyProtection="1">
      <alignment horizontal="right"/>
      <protection locked="0"/>
    </xf>
    <xf numFmtId="0" fontId="78" fillId="0" borderId="0" xfId="0" applyFont="1" applyFill="1" applyBorder="1" applyAlignment="1" applyProtection="1">
      <alignment horizontal="left"/>
    </xf>
    <xf numFmtId="0" fontId="63" fillId="0" borderId="12" xfId="74" applyFont="1" applyBorder="1" applyAlignment="1" applyProtection="1">
      <alignment horizontal="right"/>
      <protection locked="0"/>
    </xf>
    <xf numFmtId="0" fontId="64" fillId="0" borderId="51" xfId="74" applyFont="1" applyBorder="1" applyAlignment="1" applyProtection="1">
      <alignment horizontal="right"/>
      <protection locked="0"/>
    </xf>
    <xf numFmtId="0" fontId="66" fillId="0" borderId="52" xfId="74" applyFont="1" applyBorder="1" applyAlignment="1" applyProtection="1">
      <alignment horizontal="right"/>
      <protection locked="0"/>
    </xf>
    <xf numFmtId="170" fontId="2" fillId="0" borderId="22" xfId="74" applyNumberFormat="1" applyFont="1" applyFill="1" applyBorder="1" applyAlignment="1" applyProtection="1">
      <protection locked="0"/>
    </xf>
    <xf numFmtId="170" fontId="2" fillId="0" borderId="22" xfId="74" applyNumberFormat="1" applyFont="1" applyFill="1" applyBorder="1" applyAlignment="1" applyProtection="1">
      <protection locked="0"/>
    </xf>
    <xf numFmtId="170" fontId="2" fillId="28" borderId="22" xfId="74" applyNumberFormat="1" applyFont="1" applyFill="1" applyBorder="1" applyAlignment="1" applyProtection="1">
      <protection locked="0"/>
    </xf>
    <xf numFmtId="170" fontId="2" fillId="28" borderId="22" xfId="74" applyNumberFormat="1" applyFont="1" applyFill="1" applyBorder="1" applyAlignment="1" applyProtection="1">
      <protection locked="0"/>
    </xf>
    <xf numFmtId="170" fontId="2" fillId="28" borderId="22" xfId="74" applyNumberFormat="1" applyFont="1" applyFill="1" applyBorder="1" applyAlignment="1" applyProtection="1">
      <protection locked="0"/>
    </xf>
    <xf numFmtId="170" fontId="21" fillId="28" borderId="22" xfId="74" applyNumberFormat="1" applyFont="1" applyFill="1" applyBorder="1" applyAlignment="1" applyProtection="1">
      <protection locked="0"/>
    </xf>
    <xf numFmtId="170" fontId="2" fillId="28" borderId="22" xfId="74" applyNumberFormat="1" applyFont="1" applyFill="1" applyBorder="1" applyAlignment="1" applyProtection="1">
      <protection locked="0"/>
    </xf>
    <xf numFmtId="0" fontId="1" fillId="0" borderId="0" xfId="74" applyFont="1" applyAlignment="1" applyProtection="1"/>
    <xf numFmtId="0" fontId="42" fillId="17" borderId="0" xfId="74" applyFont="1" applyFill="1" applyBorder="1" applyAlignment="1" applyProtection="1"/>
    <xf numFmtId="0" fontId="22" fillId="0" borderId="0" xfId="74" applyFont="1" applyFill="1" applyBorder="1" applyAlignment="1" applyProtection="1"/>
    <xf numFmtId="0" fontId="31" fillId="0" borderId="0" xfId="74" applyFont="1" applyFill="1" applyBorder="1" applyAlignment="1" applyProtection="1"/>
    <xf numFmtId="0" fontId="1" fillId="0" borderId="0" xfId="74" applyFont="1" applyBorder="1" applyAlignment="1" applyProtection="1"/>
    <xf numFmtId="0" fontId="28" fillId="17" borderId="0" xfId="74" applyFont="1" applyFill="1" applyBorder="1" applyAlignment="1" applyProtection="1">
      <alignment wrapText="1"/>
    </xf>
    <xf numFmtId="0" fontId="22" fillId="0" borderId="0" xfId="74" applyNumberFormat="1" applyFont="1" applyFill="1" applyBorder="1" applyAlignment="1" applyProtection="1"/>
    <xf numFmtId="168" fontId="30" fillId="0" borderId="20" xfId="55" applyNumberFormat="1" applyFont="1" applyFill="1" applyBorder="1" applyAlignment="1" applyProtection="1">
      <alignment horizontal="right"/>
    </xf>
    <xf numFmtId="168" fontId="24" fillId="0" borderId="20" xfId="55" applyNumberFormat="1" applyFont="1" applyFill="1" applyBorder="1" applyAlignment="1" applyProtection="1">
      <alignment horizontal="right"/>
    </xf>
    <xf numFmtId="1" fontId="24" fillId="17" borderId="0" xfId="55" applyNumberFormat="1" applyFont="1" applyFill="1" applyBorder="1" applyAlignment="1" applyProtection="1">
      <alignment horizontal="right"/>
    </xf>
    <xf numFmtId="6" fontId="30" fillId="0" borderId="22" xfId="55" applyNumberFormat="1" applyFont="1" applyFill="1" applyBorder="1" applyAlignment="1" applyProtection="1">
      <alignment wrapText="1"/>
    </xf>
    <xf numFmtId="169" fontId="30" fillId="17" borderId="0" xfId="55" applyNumberFormat="1" applyFont="1" applyFill="1" applyBorder="1" applyProtection="1"/>
    <xf numFmtId="170" fontId="30" fillId="17" borderId="0" xfId="55" applyNumberFormat="1" applyFont="1" applyFill="1" applyBorder="1" applyAlignment="1" applyProtection="1">
      <alignment horizontal="right"/>
    </xf>
    <xf numFmtId="0" fontId="24" fillId="17" borderId="0" xfId="74" applyFont="1" applyFill="1" applyAlignment="1" applyProtection="1">
      <alignment horizontal="right"/>
    </xf>
    <xf numFmtId="0" fontId="24" fillId="17" borderId="0" xfId="74" applyFont="1" applyFill="1" applyAlignment="1" applyProtection="1"/>
    <xf numFmtId="0" fontId="24" fillId="17" borderId="0" xfId="74" applyFont="1" applyFill="1" applyBorder="1" applyAlignment="1" applyProtection="1">
      <alignment horizontal="left"/>
    </xf>
    <xf numFmtId="0" fontId="30" fillId="17" borderId="0" xfId="74" applyFont="1" applyFill="1" applyAlignment="1" applyProtection="1"/>
    <xf numFmtId="0" fontId="42" fillId="17" borderId="0" xfId="74" applyFont="1" applyFill="1" applyBorder="1" applyAlignment="1" applyProtection="1">
      <alignment horizontal="right"/>
    </xf>
    <xf numFmtId="0" fontId="24" fillId="0" borderId="0" xfId="0" applyFont="1" applyFill="1" applyBorder="1" applyAlignment="1" applyProtection="1">
      <alignment vertical="top"/>
    </xf>
    <xf numFmtId="0" fontId="1" fillId="17" borderId="0" xfId="74" applyFont="1" applyFill="1" applyProtection="1"/>
    <xf numFmtId="14" fontId="32" fillId="17" borderId="0" xfId="74" applyNumberFormat="1" applyFont="1" applyFill="1" applyBorder="1" applyAlignment="1" applyProtection="1">
      <alignment horizontal="left"/>
    </xf>
    <xf numFmtId="1" fontId="32" fillId="17" borderId="0" xfId="74" applyNumberFormat="1" applyFont="1" applyFill="1" applyBorder="1" applyAlignment="1" applyProtection="1">
      <alignment horizontal="left"/>
    </xf>
    <xf numFmtId="1" fontId="58" fillId="0" borderId="27" xfId="0" quotePrefix="1" applyNumberFormat="1" applyFont="1" applyBorder="1" applyAlignment="1" applyProtection="1">
      <alignment horizontal="left"/>
    </xf>
    <xf numFmtId="1" fontId="58" fillId="0" borderId="0" xfId="0" applyNumberFormat="1" applyFont="1" applyAlignment="1" applyProtection="1">
      <alignment horizontal="left"/>
    </xf>
    <xf numFmtId="0" fontId="2" fillId="0" borderId="50" xfId="74" applyNumberFormat="1" applyFont="1" applyFill="1" applyBorder="1" applyAlignment="1" applyProtection="1">
      <alignment horizontal="center"/>
    </xf>
    <xf numFmtId="0" fontId="2" fillId="0" borderId="49" xfId="74" applyFont="1" applyFill="1" applyBorder="1" applyAlignment="1" applyProtection="1">
      <alignment horizontal="center"/>
    </xf>
    <xf numFmtId="49" fontId="38" fillId="21" borderId="26" xfId="0" applyNumberFormat="1" applyFont="1" applyFill="1" applyBorder="1" applyAlignment="1" applyProtection="1">
      <alignment horizontal="left"/>
    </xf>
    <xf numFmtId="0" fontId="85" fillId="17" borderId="0" xfId="74" applyFont="1" applyFill="1" applyBorder="1" applyAlignment="1" applyProtection="1"/>
    <xf numFmtId="3" fontId="2" fillId="0" borderId="20" xfId="0" applyNumberFormat="1" applyFont="1" applyFill="1" applyBorder="1" applyAlignment="1" applyProtection="1">
      <protection locked="0"/>
    </xf>
    <xf numFmtId="170" fontId="2" fillId="0" borderId="20" xfId="0" applyNumberFormat="1" applyFont="1" applyFill="1" applyBorder="1" applyAlignment="1" applyProtection="1">
      <protection locked="0"/>
    </xf>
    <xf numFmtId="3" fontId="2" fillId="29" borderId="22" xfId="0" applyNumberFormat="1" applyFont="1" applyFill="1" applyBorder="1" applyAlignment="1" applyProtection="1">
      <protection locked="0"/>
    </xf>
    <xf numFmtId="170" fontId="2" fillId="29" borderId="22" xfId="0" applyNumberFormat="1" applyFont="1" applyFill="1" applyBorder="1" applyAlignment="1" applyProtection="1">
      <protection locked="0"/>
    </xf>
    <xf numFmtId="0" fontId="22" fillId="0" borderId="0" xfId="0" applyNumberFormat="1" applyFont="1" applyFill="1" applyBorder="1" applyAlignment="1" applyProtection="1">
      <alignment horizontal="right"/>
    </xf>
    <xf numFmtId="0" fontId="1" fillId="0" borderId="0" xfId="0" applyFont="1" applyProtection="1"/>
    <xf numFmtId="0" fontId="1" fillId="17" borderId="0" xfId="0" applyFont="1" applyFill="1" applyProtection="1"/>
    <xf numFmtId="14" fontId="32" fillId="17" borderId="0" xfId="0" applyNumberFormat="1" applyFont="1" applyFill="1" applyBorder="1" applyAlignment="1" applyProtection="1">
      <alignment horizontal="center"/>
    </xf>
    <xf numFmtId="1" fontId="32" fillId="17" borderId="0" xfId="0" applyNumberFormat="1" applyFont="1" applyFill="1" applyBorder="1" applyAlignment="1" applyProtection="1">
      <alignment horizontal="center"/>
    </xf>
    <xf numFmtId="14" fontId="32" fillId="17" borderId="24" xfId="0" applyNumberFormat="1" applyFont="1" applyFill="1" applyBorder="1" applyAlignment="1" applyProtection="1">
      <alignment horizontal="left"/>
    </xf>
    <xf numFmtId="0" fontId="21" fillId="17" borderId="0" xfId="0" applyFont="1" applyFill="1" applyAlignment="1" applyProtection="1"/>
    <xf numFmtId="0" fontId="32" fillId="17" borderId="0" xfId="0" applyFont="1" applyFill="1" applyAlignment="1" applyProtection="1">
      <alignment horizontal="right"/>
    </xf>
    <xf numFmtId="0" fontId="32" fillId="17" borderId="0" xfId="0" applyFont="1" applyFill="1" applyAlignment="1" applyProtection="1">
      <alignment horizontal="left"/>
    </xf>
    <xf numFmtId="0" fontId="41" fillId="17" borderId="0" xfId="0" applyFont="1" applyFill="1" applyAlignment="1" applyProtection="1">
      <alignment horizontal="left" vertical="center"/>
    </xf>
    <xf numFmtId="0" fontId="84" fillId="0" borderId="0" xfId="0" applyFont="1" applyProtection="1"/>
    <xf numFmtId="0" fontId="84" fillId="17" borderId="0" xfId="0" applyFont="1" applyFill="1" applyAlignment="1" applyProtection="1">
      <alignment wrapText="1"/>
    </xf>
    <xf numFmtId="0" fontId="84" fillId="0" borderId="0" xfId="0" applyFont="1" applyAlignment="1" applyProtection="1"/>
    <xf numFmtId="1" fontId="84" fillId="0" borderId="0" xfId="0" applyNumberFormat="1" applyFont="1" applyBorder="1" applyAlignment="1" applyProtection="1">
      <alignment horizontal="center"/>
    </xf>
    <xf numFmtId="0" fontId="84" fillId="0" borderId="0" xfId="0" applyFont="1" applyBorder="1" applyProtection="1"/>
    <xf numFmtId="0" fontId="84" fillId="0" borderId="0" xfId="0" applyFont="1" applyFill="1" applyAlignment="1" applyProtection="1">
      <alignment horizontal="left"/>
    </xf>
    <xf numFmtId="0" fontId="84" fillId="0" borderId="0" xfId="0" applyFont="1" applyFill="1" applyBorder="1" applyAlignment="1" applyProtection="1">
      <alignment horizontal="left"/>
    </xf>
    <xf numFmtId="49" fontId="88" fillId="21" borderId="40" xfId="0" applyNumberFormat="1" applyFont="1" applyFill="1" applyBorder="1" applyAlignment="1" applyProtection="1"/>
    <xf numFmtId="0" fontId="84" fillId="17" borderId="0" xfId="0" applyFont="1" applyFill="1" applyBorder="1" applyProtection="1"/>
    <xf numFmtId="0" fontId="84" fillId="0" borderId="0" xfId="0" applyFont="1" applyFill="1" applyBorder="1" applyProtection="1"/>
    <xf numFmtId="0" fontId="84" fillId="17" borderId="0" xfId="0" applyFont="1" applyFill="1" applyBorder="1" applyAlignment="1" applyProtection="1"/>
    <xf numFmtId="0" fontId="84" fillId="0" borderId="0" xfId="0" applyFont="1" applyFill="1" applyProtection="1"/>
    <xf numFmtId="0" fontId="84" fillId="0" borderId="0" xfId="74" applyFont="1" applyBorder="1" applyAlignment="1" applyProtection="1"/>
    <xf numFmtId="0" fontId="84" fillId="0" borderId="0" xfId="0" applyFont="1" applyBorder="1" applyAlignment="1" applyProtection="1"/>
    <xf numFmtId="0" fontId="88" fillId="0" borderId="0" xfId="0" applyFont="1" applyProtection="1"/>
    <xf numFmtId="0" fontId="59" fillId="17" borderId="42" xfId="0" applyFont="1" applyFill="1" applyBorder="1" applyAlignment="1" applyProtection="1">
      <alignment horizontal="left"/>
    </xf>
    <xf numFmtId="0" fontId="89" fillId="0" borderId="0" xfId="0" applyFont="1" applyAlignment="1" applyProtection="1"/>
    <xf numFmtId="0" fontId="89" fillId="0" borderId="0" xfId="0" applyFont="1" applyProtection="1"/>
    <xf numFmtId="16" fontId="32" fillId="17" borderId="0" xfId="74" applyNumberFormat="1" applyFont="1" applyFill="1" applyBorder="1" applyAlignment="1" applyProtection="1">
      <alignment horizontal="right"/>
    </xf>
    <xf numFmtId="165" fontId="32" fillId="17" borderId="11" xfId="0" applyNumberFormat="1" applyFont="1" applyFill="1" applyBorder="1" applyAlignment="1" applyProtection="1">
      <alignment horizontal="left"/>
      <protection locked="0"/>
    </xf>
    <xf numFmtId="0" fontId="41" fillId="17" borderId="0" xfId="0" applyFont="1" applyFill="1" applyAlignment="1" applyProtection="1">
      <alignment horizontal="left" vertical="top" wrapText="1"/>
    </xf>
    <xf numFmtId="49" fontId="22" fillId="17" borderId="0" xfId="0" applyNumberFormat="1" applyFont="1" applyFill="1" applyAlignment="1" applyProtection="1">
      <alignment horizontal="left" wrapText="1"/>
    </xf>
    <xf numFmtId="0" fontId="31" fillId="17" borderId="11" xfId="0" applyFont="1" applyFill="1" applyBorder="1" applyAlignment="1" applyProtection="1">
      <protection locked="0"/>
    </xf>
    <xf numFmtId="0" fontId="44" fillId="23" borderId="25" xfId="0" applyFont="1" applyFill="1" applyBorder="1" applyAlignment="1" applyProtection="1">
      <alignment wrapText="1"/>
    </xf>
    <xf numFmtId="0" fontId="1" fillId="23" borderId="21" xfId="0" applyFont="1" applyFill="1" applyBorder="1" applyAlignment="1" applyProtection="1">
      <alignment wrapText="1"/>
    </xf>
    <xf numFmtId="0" fontId="1" fillId="23" borderId="36" xfId="0" applyFont="1" applyFill="1" applyBorder="1" applyAlignment="1" applyProtection="1">
      <alignment wrapText="1"/>
    </xf>
    <xf numFmtId="0" fontId="30" fillId="23" borderId="22" xfId="0" applyFont="1" applyFill="1" applyBorder="1" applyAlignment="1" applyProtection="1"/>
    <xf numFmtId="0" fontId="1" fillId="23" borderId="22" xfId="0" applyFont="1" applyFill="1" applyBorder="1" applyAlignment="1" applyProtection="1"/>
    <xf numFmtId="0" fontId="30" fillId="23" borderId="25" xfId="0" applyFont="1" applyFill="1" applyBorder="1" applyAlignment="1" applyProtection="1">
      <alignment horizontal="left" wrapText="1"/>
    </xf>
    <xf numFmtId="0" fontId="30" fillId="17" borderId="0" xfId="0" applyFont="1" applyFill="1" applyAlignment="1" applyProtection="1">
      <alignment horizontal="left"/>
    </xf>
    <xf numFmtId="49" fontId="38" fillId="21" borderId="40" xfId="0" applyNumberFormat="1" applyFont="1" applyFill="1" applyBorder="1" applyAlignment="1" applyProtection="1">
      <alignment horizontal="left"/>
    </xf>
    <xf numFmtId="0" fontId="0" fillId="0" borderId="40" xfId="0" applyBorder="1" applyAlignment="1" applyProtection="1"/>
    <xf numFmtId="0" fontId="30" fillId="17" borderId="0" xfId="0" applyFont="1" applyFill="1" applyBorder="1" applyAlignment="1" applyProtection="1">
      <alignment wrapText="1"/>
    </xf>
    <xf numFmtId="0" fontId="30" fillId="17" borderId="27" xfId="0" applyFont="1" applyFill="1" applyBorder="1" applyAlignment="1" applyProtection="1">
      <alignment wrapText="1"/>
    </xf>
    <xf numFmtId="3" fontId="24" fillId="0" borderId="0" xfId="0" applyNumberFormat="1" applyFont="1" applyFill="1" applyBorder="1" applyAlignment="1" applyProtection="1">
      <alignment horizontal="center" wrapText="1"/>
    </xf>
    <xf numFmtId="0" fontId="82" fillId="0" borderId="0" xfId="0" applyFont="1" applyBorder="1" applyAlignment="1" applyProtection="1">
      <alignment horizontal="left" wrapText="1"/>
    </xf>
    <xf numFmtId="0" fontId="22" fillId="23" borderId="33" xfId="0" applyFont="1" applyFill="1" applyBorder="1" applyAlignment="1" applyProtection="1">
      <alignment horizontal="center"/>
    </xf>
    <xf numFmtId="0" fontId="22" fillId="23" borderId="11" xfId="0" applyFont="1" applyFill="1" applyBorder="1" applyAlignment="1" applyProtection="1">
      <alignment horizontal="center"/>
    </xf>
    <xf numFmtId="0" fontId="22" fillId="23" borderId="37" xfId="0" applyFont="1" applyFill="1" applyBorder="1" applyAlignment="1" applyProtection="1">
      <alignment horizontal="center"/>
    </xf>
    <xf numFmtId="3" fontId="24" fillId="20" borderId="25" xfId="0" applyNumberFormat="1" applyFont="1" applyFill="1" applyBorder="1" applyAlignment="1" applyProtection="1">
      <alignment horizontal="center" vertical="top" wrapText="1"/>
      <protection locked="0"/>
    </xf>
    <xf numFmtId="3" fontId="24" fillId="20" borderId="21" xfId="0" applyNumberFormat="1" applyFont="1" applyFill="1" applyBorder="1" applyAlignment="1" applyProtection="1">
      <alignment horizontal="center" vertical="top" wrapText="1"/>
      <protection locked="0"/>
    </xf>
    <xf numFmtId="3" fontId="24" fillId="20" borderId="36" xfId="0" applyNumberFormat="1" applyFont="1" applyFill="1" applyBorder="1" applyAlignment="1" applyProtection="1">
      <alignment horizontal="center" vertical="top" wrapText="1"/>
      <protection locked="0"/>
    </xf>
    <xf numFmtId="49" fontId="38" fillId="21" borderId="40" xfId="0" applyNumberFormat="1" applyFont="1" applyFill="1" applyBorder="1" applyAlignment="1" applyProtection="1"/>
    <xf numFmtId="6" fontId="24" fillId="0" borderId="0" xfId="0" applyNumberFormat="1" applyFont="1" applyFill="1" applyBorder="1" applyAlignment="1" applyProtection="1">
      <alignment horizontal="left" wrapText="1"/>
    </xf>
    <xf numFmtId="0" fontId="22" fillId="27" borderId="25" xfId="0" applyFont="1" applyFill="1" applyBorder="1" applyAlignment="1" applyProtection="1">
      <alignment horizontal="left" wrapText="1"/>
    </xf>
    <xf numFmtId="0" fontId="22" fillId="27" borderId="21" xfId="0" applyFont="1" applyFill="1" applyBorder="1" applyAlignment="1" applyProtection="1">
      <alignment horizontal="left" wrapText="1"/>
    </xf>
    <xf numFmtId="0" fontId="22" fillId="27" borderId="36" xfId="0" applyFont="1" applyFill="1" applyBorder="1" applyAlignment="1" applyProtection="1">
      <alignment horizontal="left" wrapText="1"/>
    </xf>
    <xf numFmtId="0" fontId="1" fillId="17" borderId="0" xfId="0" applyFont="1" applyFill="1" applyBorder="1" applyAlignment="1" applyProtection="1">
      <alignment wrapText="1"/>
    </xf>
    <xf numFmtId="0" fontId="1" fillId="17" borderId="0" xfId="0" applyFont="1" applyFill="1" applyAlignment="1" applyProtection="1">
      <alignment wrapText="1"/>
    </xf>
    <xf numFmtId="0" fontId="44" fillId="17" borderId="25" xfId="0" quotePrefix="1" applyFont="1" applyFill="1" applyBorder="1" applyAlignment="1" applyProtection="1">
      <alignment horizontal="left" wrapText="1"/>
    </xf>
    <xf numFmtId="0" fontId="44" fillId="17" borderId="36" xfId="0" quotePrefix="1" applyFont="1" applyFill="1" applyBorder="1" applyAlignment="1" applyProtection="1">
      <alignment horizontal="left" wrapText="1"/>
    </xf>
    <xf numFmtId="0" fontId="1" fillId="20" borderId="25" xfId="0" applyFont="1" applyFill="1" applyBorder="1" applyAlignment="1" applyProtection="1">
      <alignment vertical="top" wrapText="1"/>
      <protection locked="0"/>
    </xf>
    <xf numFmtId="0" fontId="1" fillId="0" borderId="21" xfId="0" applyFont="1" applyBorder="1" applyAlignment="1" applyProtection="1">
      <alignment vertical="top" wrapText="1"/>
      <protection locked="0"/>
    </xf>
    <xf numFmtId="0" fontId="1" fillId="0" borderId="36" xfId="0" applyFont="1" applyBorder="1" applyAlignment="1" applyProtection="1">
      <alignment vertical="top" wrapText="1"/>
      <protection locked="0"/>
    </xf>
    <xf numFmtId="0" fontId="24" fillId="17" borderId="23" xfId="0" applyFont="1" applyFill="1" applyBorder="1" applyAlignment="1" applyProtection="1">
      <alignment horizontal="left" vertical="top" wrapText="1"/>
    </xf>
    <xf numFmtId="0" fontId="44" fillId="17" borderId="25" xfId="0" applyFont="1" applyFill="1" applyBorder="1" applyAlignment="1" applyProtection="1">
      <alignment wrapText="1"/>
    </xf>
    <xf numFmtId="0" fontId="44" fillId="17" borderId="36" xfId="0" applyFont="1" applyFill="1" applyBorder="1" applyAlignment="1" applyProtection="1">
      <alignment wrapText="1"/>
    </xf>
    <xf numFmtId="0" fontId="43" fillId="17" borderId="0" xfId="0" applyFont="1" applyFill="1" applyAlignment="1" applyProtection="1">
      <alignment wrapText="1"/>
    </xf>
    <xf numFmtId="0" fontId="24" fillId="17" borderId="0" xfId="0" applyFont="1" applyFill="1" applyAlignment="1" applyProtection="1">
      <alignment wrapText="1"/>
    </xf>
    <xf numFmtId="0" fontId="0" fillId="0" borderId="0" xfId="0" applyAlignment="1" applyProtection="1"/>
    <xf numFmtId="0" fontId="1" fillId="20" borderId="30" xfId="0" applyFont="1" applyFill="1" applyBorder="1" applyAlignment="1" applyProtection="1">
      <alignment vertical="top" wrapText="1"/>
      <protection locked="0"/>
    </xf>
    <xf numFmtId="0" fontId="1" fillId="20" borderId="31" xfId="0" applyFont="1" applyFill="1" applyBorder="1" applyAlignment="1" applyProtection="1">
      <alignment vertical="top" wrapText="1"/>
      <protection locked="0"/>
    </xf>
    <xf numFmtId="0" fontId="1" fillId="20" borderId="60" xfId="0" applyFont="1" applyFill="1" applyBorder="1" applyAlignment="1" applyProtection="1">
      <alignment vertical="top" wrapText="1"/>
      <protection locked="0"/>
    </xf>
    <xf numFmtId="0" fontId="1" fillId="20" borderId="33" xfId="0" applyFont="1" applyFill="1" applyBorder="1" applyAlignment="1" applyProtection="1">
      <alignment vertical="top" wrapText="1"/>
      <protection locked="0"/>
    </xf>
    <xf numFmtId="0" fontId="1" fillId="20" borderId="11" xfId="0" applyFont="1" applyFill="1" applyBorder="1" applyAlignment="1" applyProtection="1">
      <alignment vertical="top" wrapText="1"/>
      <protection locked="0"/>
    </xf>
    <xf numFmtId="0" fontId="1" fillId="20" borderId="37" xfId="0" applyFont="1" applyFill="1" applyBorder="1" applyAlignment="1" applyProtection="1">
      <alignment vertical="top" wrapText="1"/>
      <protection locked="0"/>
    </xf>
    <xf numFmtId="0" fontId="24" fillId="20" borderId="22" xfId="74" applyFont="1" applyFill="1" applyBorder="1" applyAlignment="1" applyProtection="1">
      <alignment horizontal="center" vertical="top" wrapText="1"/>
      <protection locked="0"/>
    </xf>
    <xf numFmtId="0" fontId="24" fillId="23" borderId="67" xfId="74" applyFont="1" applyFill="1" applyBorder="1" applyAlignment="1" applyProtection="1">
      <alignment horizontal="center"/>
    </xf>
    <xf numFmtId="0" fontId="24" fillId="23" borderId="68" xfId="74" applyFont="1" applyFill="1" applyBorder="1" applyAlignment="1" applyProtection="1">
      <alignment horizontal="center"/>
    </xf>
    <xf numFmtId="0" fontId="24" fillId="23" borderId="69" xfId="74" applyFont="1" applyFill="1" applyBorder="1" applyAlignment="1" applyProtection="1">
      <alignment horizontal="center"/>
    </xf>
    <xf numFmtId="0" fontId="22" fillId="0" borderId="0" xfId="0" quotePrefix="1" applyFont="1" applyAlignment="1" applyProtection="1">
      <alignment horizontal="center"/>
    </xf>
    <xf numFmtId="0" fontId="29" fillId="21" borderId="64" xfId="0" quotePrefix="1" applyFont="1" applyFill="1" applyBorder="1" applyAlignment="1" applyProtection="1">
      <alignment horizontal="center"/>
    </xf>
    <xf numFmtId="0" fontId="29" fillId="21" borderId="65" xfId="0" quotePrefix="1" applyFont="1" applyFill="1" applyBorder="1" applyAlignment="1" applyProtection="1">
      <alignment horizontal="center"/>
    </xf>
    <xf numFmtId="0" fontId="29" fillId="21" borderId="66" xfId="0" quotePrefix="1" applyFont="1" applyFill="1" applyBorder="1" applyAlignment="1" applyProtection="1">
      <alignment horizontal="center"/>
    </xf>
    <xf numFmtId="0" fontId="41" fillId="23" borderId="30" xfId="0" applyFont="1" applyFill="1" applyBorder="1" applyAlignment="1" applyProtection="1">
      <alignment horizontal="left" vertical="center" wrapText="1"/>
    </xf>
    <xf numFmtId="0" fontId="41" fillId="23" borderId="31" xfId="0" applyFont="1" applyFill="1" applyBorder="1" applyAlignment="1" applyProtection="1">
      <alignment horizontal="left" vertical="center" wrapText="1"/>
    </xf>
    <xf numFmtId="0" fontId="41" fillId="23" borderId="60" xfId="0" applyFont="1" applyFill="1" applyBorder="1" applyAlignment="1" applyProtection="1">
      <alignment horizontal="left" vertical="center" wrapText="1"/>
    </xf>
    <xf numFmtId="0" fontId="41" fillId="23" borderId="33" xfId="0" applyFont="1" applyFill="1" applyBorder="1" applyAlignment="1" applyProtection="1">
      <alignment horizontal="left" vertical="center" wrapText="1"/>
    </xf>
    <xf numFmtId="0" fontId="41" fillId="23" borderId="11" xfId="0" applyFont="1" applyFill="1" applyBorder="1" applyAlignment="1" applyProtection="1">
      <alignment horizontal="left" vertical="center" wrapText="1"/>
    </xf>
    <xf numFmtId="0" fontId="41" fillId="23" borderId="37" xfId="0" applyFont="1" applyFill="1" applyBorder="1" applyAlignment="1" applyProtection="1">
      <alignment horizontal="left" vertical="center" wrapText="1"/>
    </xf>
    <xf numFmtId="0" fontId="29" fillId="21" borderId="64" xfId="0" applyFont="1" applyFill="1" applyBorder="1" applyAlignment="1" applyProtection="1">
      <alignment horizontal="center"/>
    </xf>
    <xf numFmtId="0" fontId="1" fillId="21" borderId="65" xfId="0" applyFont="1" applyFill="1" applyBorder="1" applyAlignment="1" applyProtection="1"/>
    <xf numFmtId="0" fontId="1" fillId="21" borderId="66" xfId="0" applyFont="1" applyFill="1" applyBorder="1" applyAlignment="1" applyProtection="1"/>
    <xf numFmtId="3" fontId="24" fillId="17" borderId="23" xfId="0" applyNumberFormat="1" applyFont="1" applyFill="1" applyBorder="1" applyAlignment="1" applyProtection="1">
      <alignment horizontal="center" vertical="center" wrapText="1"/>
    </xf>
    <xf numFmtId="3" fontId="24" fillId="17" borderId="20" xfId="0" applyNumberFormat="1" applyFont="1" applyFill="1" applyBorder="1" applyAlignment="1" applyProtection="1">
      <alignment horizontal="center" vertical="center" wrapText="1"/>
    </xf>
    <xf numFmtId="14" fontId="34" fillId="17" borderId="15" xfId="0" applyNumberFormat="1" applyFont="1" applyFill="1" applyBorder="1" applyAlignment="1" applyProtection="1">
      <alignment horizontal="center" wrapText="1"/>
    </xf>
    <xf numFmtId="14" fontId="75" fillId="17" borderId="15" xfId="0" applyNumberFormat="1" applyFont="1" applyFill="1" applyBorder="1" applyAlignment="1" applyProtection="1">
      <alignment horizontal="center" wrapText="1"/>
    </xf>
    <xf numFmtId="165" fontId="75" fillId="17" borderId="61" xfId="0" applyNumberFormat="1" applyFont="1" applyFill="1" applyBorder="1" applyAlignment="1" applyProtection="1">
      <alignment horizontal="center"/>
    </xf>
    <xf numFmtId="165" fontId="75" fillId="17" borderId="62" xfId="0" applyNumberFormat="1" applyFont="1" applyFill="1" applyBorder="1" applyAlignment="1" applyProtection="1">
      <alignment horizontal="center"/>
    </xf>
    <xf numFmtId="165" fontId="75" fillId="17" borderId="63" xfId="0" applyNumberFormat="1" applyFont="1" applyFill="1" applyBorder="1" applyAlignment="1" applyProtection="1">
      <alignment horizontal="center"/>
    </xf>
    <xf numFmtId="0" fontId="1" fillId="17" borderId="0" xfId="0" applyFont="1" applyFill="1" applyAlignment="1" applyProtection="1">
      <alignment horizontal="center" wrapText="1"/>
    </xf>
    <xf numFmtId="14" fontId="40" fillId="17" borderId="0" xfId="0" applyNumberFormat="1" applyFont="1" applyFill="1" applyBorder="1" applyAlignment="1" applyProtection="1">
      <alignment horizontal="center" vertical="top" wrapText="1"/>
    </xf>
    <xf numFmtId="14" fontId="36" fillId="17" borderId="0" xfId="0" applyNumberFormat="1" applyFont="1" applyFill="1" applyBorder="1" applyAlignment="1" applyProtection="1">
      <alignment horizontal="center" vertical="top" wrapText="1"/>
    </xf>
    <xf numFmtId="0" fontId="22" fillId="20" borderId="30" xfId="0" applyFont="1" applyFill="1" applyBorder="1" applyAlignment="1" applyProtection="1">
      <alignment horizontal="center" vertical="top" wrapText="1"/>
      <protection locked="0"/>
    </xf>
    <xf numFmtId="0" fontId="1" fillId="0" borderId="60" xfId="0" applyFont="1" applyBorder="1" applyAlignment="1" applyProtection="1">
      <alignment vertical="top" wrapText="1"/>
      <protection locked="0"/>
    </xf>
    <xf numFmtId="0" fontId="1" fillId="0" borderId="24" xfId="0" applyFont="1" applyBorder="1" applyAlignment="1" applyProtection="1">
      <alignment vertical="top" wrapText="1"/>
      <protection locked="0"/>
    </xf>
    <xf numFmtId="0" fontId="1" fillId="0" borderId="27" xfId="0" applyFont="1" applyBorder="1" applyAlignment="1" applyProtection="1">
      <alignment vertical="top" wrapText="1"/>
      <protection locked="0"/>
    </xf>
    <xf numFmtId="0" fontId="1" fillId="0" borderId="33" xfId="0" applyFont="1" applyBorder="1" applyAlignment="1" applyProtection="1">
      <alignment vertical="top" wrapText="1"/>
      <protection locked="0"/>
    </xf>
    <xf numFmtId="0" fontId="1" fillId="0" borderId="37" xfId="0" applyFont="1" applyBorder="1" applyAlignment="1" applyProtection="1">
      <alignment vertical="top" wrapText="1"/>
      <protection locked="0"/>
    </xf>
    <xf numFmtId="10" fontId="22" fillId="23" borderId="20" xfId="0" applyNumberFormat="1" applyFont="1" applyFill="1" applyBorder="1" applyAlignment="1" applyProtection="1">
      <alignment horizontal="center"/>
    </xf>
    <xf numFmtId="0" fontId="24" fillId="20" borderId="25" xfId="74" applyFont="1" applyFill="1" applyBorder="1" applyAlignment="1" applyProtection="1">
      <alignment horizontal="center" vertical="top" wrapText="1"/>
      <protection locked="0"/>
    </xf>
    <xf numFmtId="0" fontId="24" fillId="20" borderId="21" xfId="74" applyFont="1" applyFill="1" applyBorder="1" applyAlignment="1" applyProtection="1">
      <alignment horizontal="center" vertical="top" wrapText="1"/>
      <protection locked="0"/>
    </xf>
    <xf numFmtId="0" fontId="24" fillId="20" borderId="36" xfId="74" applyFont="1" applyFill="1" applyBorder="1" applyAlignment="1" applyProtection="1">
      <alignment horizontal="center" vertical="top" wrapText="1"/>
      <protection locked="0"/>
    </xf>
    <xf numFmtId="0" fontId="30" fillId="23" borderId="25" xfId="0" quotePrefix="1" applyFont="1" applyFill="1" applyBorder="1" applyAlignment="1" applyProtection="1">
      <alignment horizontal="left" wrapText="1"/>
    </xf>
    <xf numFmtId="0" fontId="1" fillId="17" borderId="0" xfId="0" applyFont="1" applyFill="1" applyAlignment="1" applyProtection="1">
      <alignment horizontal="left" vertical="top" wrapText="1"/>
    </xf>
    <xf numFmtId="0" fontId="1" fillId="17" borderId="27" xfId="0" applyFont="1" applyFill="1" applyBorder="1" applyAlignment="1" applyProtection="1">
      <alignment horizontal="left" vertical="top" wrapText="1"/>
    </xf>
    <xf numFmtId="0" fontId="30" fillId="17" borderId="19" xfId="0" applyNumberFormat="1" applyFont="1" applyFill="1" applyBorder="1" applyAlignment="1" applyProtection="1">
      <alignment horizontal="center" wrapText="1"/>
    </xf>
    <xf numFmtId="0" fontId="30" fillId="17" borderId="20" xfId="0" applyNumberFormat="1" applyFont="1" applyFill="1" applyBorder="1" applyAlignment="1" applyProtection="1">
      <alignment horizontal="center" wrapText="1"/>
    </xf>
    <xf numFmtId="0" fontId="1" fillId="17" borderId="0" xfId="0" applyFont="1" applyFill="1" applyAlignment="1" applyProtection="1">
      <alignment horizontal="center" vertical="top" wrapText="1"/>
    </xf>
    <xf numFmtId="165" fontId="24" fillId="17" borderId="27" xfId="0" applyNumberFormat="1" applyFont="1" applyFill="1" applyBorder="1" applyAlignment="1" applyProtection="1">
      <alignment horizontal="left" vertical="top" wrapText="1"/>
    </xf>
    <xf numFmtId="165" fontId="24" fillId="17" borderId="23" xfId="0" applyNumberFormat="1" applyFont="1" applyFill="1" applyBorder="1" applyAlignment="1" applyProtection="1">
      <alignment horizontal="left" vertical="top" wrapText="1"/>
    </xf>
    <xf numFmtId="0" fontId="1" fillId="17" borderId="0" xfId="0" applyFont="1" applyFill="1" applyAlignment="1" applyProtection="1"/>
    <xf numFmtId="0" fontId="78" fillId="17" borderId="0" xfId="0" applyFont="1" applyFill="1" applyBorder="1" applyAlignment="1" applyProtection="1">
      <alignment vertical="top" wrapText="1"/>
    </xf>
    <xf numFmtId="0" fontId="78" fillId="0" borderId="0" xfId="0" applyFont="1" applyBorder="1" applyAlignment="1" applyProtection="1">
      <alignment vertical="top" wrapText="1"/>
    </xf>
    <xf numFmtId="0" fontId="78" fillId="0" borderId="0" xfId="0" applyFont="1" applyAlignment="1" applyProtection="1">
      <alignment vertical="top"/>
    </xf>
    <xf numFmtId="49" fontId="38" fillId="21" borderId="26" xfId="0" applyNumberFormat="1" applyFont="1" applyFill="1" applyBorder="1" applyAlignment="1" applyProtection="1">
      <alignment horizontal="left"/>
    </xf>
    <xf numFmtId="0" fontId="1" fillId="0" borderId="40" xfId="0" applyFont="1" applyBorder="1" applyAlignment="1" applyProtection="1"/>
    <xf numFmtId="3" fontId="24" fillId="17" borderId="23" xfId="0" applyNumberFormat="1" applyFont="1" applyFill="1" applyBorder="1" applyAlignment="1" applyProtection="1">
      <alignment horizontal="center" wrapText="1"/>
    </xf>
    <xf numFmtId="3" fontId="24" fillId="17" borderId="20" xfId="0" applyNumberFormat="1" applyFont="1" applyFill="1" applyBorder="1" applyAlignment="1" applyProtection="1">
      <alignment horizontal="center" wrapText="1"/>
    </xf>
    <xf numFmtId="1" fontId="24" fillId="17" borderId="20" xfId="55" applyNumberFormat="1" applyFont="1" applyFill="1" applyBorder="1" applyAlignment="1" applyProtection="1">
      <alignment horizontal="center" wrapText="1"/>
    </xf>
    <xf numFmtId="1" fontId="24" fillId="17" borderId="22" xfId="55" applyNumberFormat="1" applyFont="1" applyFill="1" applyBorder="1" applyAlignment="1" applyProtection="1">
      <alignment horizontal="center" wrapText="1"/>
    </xf>
    <xf numFmtId="0" fontId="44" fillId="23" borderId="25" xfId="0" applyFont="1" applyFill="1" applyBorder="1" applyAlignment="1" applyProtection="1">
      <alignment horizontal="left" wrapText="1"/>
    </xf>
    <xf numFmtId="0" fontId="81" fillId="17" borderId="0" xfId="0" applyFont="1" applyFill="1" applyAlignment="1" applyProtection="1">
      <alignment horizontal="left" vertical="top" wrapText="1"/>
    </xf>
    <xf numFmtId="14" fontId="58" fillId="0" borderId="11" xfId="0" applyNumberFormat="1" applyFont="1" applyBorder="1" applyAlignment="1" applyProtection="1">
      <alignment horizontal="left"/>
      <protection locked="0"/>
    </xf>
  </cellXfs>
  <cellStyles count="93">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2" xfId="92"/>
    <cellStyle name="Currency" xfId="55" builtinId="4"/>
    <cellStyle name="Explanatory Text" xfId="56" builtinId="53" customBuiltin="1"/>
    <cellStyle name="Explanatory Text 2" xfId="57"/>
    <cellStyle name="Good" xfId="58" builtinId="26" customBuiltin="1"/>
    <cellStyle name="Good 2" xfId="59"/>
    <cellStyle name="Heading 1" xfId="60" builtinId="16" customBuiltin="1"/>
    <cellStyle name="Heading 1 2" xfId="61"/>
    <cellStyle name="Heading 2" xfId="62" builtinId="17" customBuiltin="1"/>
    <cellStyle name="Heading 2 2" xfId="63"/>
    <cellStyle name="Heading 3" xfId="64" builtinId="18" customBuiltin="1"/>
    <cellStyle name="Heading 3 2" xfId="65"/>
    <cellStyle name="Heading 4" xfId="66" builtinId="19" customBuiltin="1"/>
    <cellStyle name="Heading 4 2" xfId="67"/>
    <cellStyle name="Input" xfId="68" builtinId="20" customBuiltin="1"/>
    <cellStyle name="Input 2" xfId="69"/>
    <cellStyle name="Linked Cell" xfId="70" builtinId="24" customBuiltin="1"/>
    <cellStyle name="Linked Cell 2" xfId="71"/>
    <cellStyle name="Neutral" xfId="72" builtinId="28" customBuiltin="1"/>
    <cellStyle name="Neutral 2" xfId="73"/>
    <cellStyle name="Normal" xfId="0" builtinId="0"/>
    <cellStyle name="Normal 2" xfId="74"/>
    <cellStyle name="Normal 3" xfId="75"/>
    <cellStyle name="Normal 4" xfId="76"/>
    <cellStyle name="Normal 4 2" xfId="91"/>
    <cellStyle name="Normal 5" xfId="89"/>
    <cellStyle name="Note" xfId="77" builtinId="10" customBuiltin="1"/>
    <cellStyle name="Note 2" xfId="78"/>
    <cellStyle name="Note 3" xfId="79"/>
    <cellStyle name="Note 4" xfId="80"/>
    <cellStyle name="Note 5" xfId="90"/>
    <cellStyle name="Output" xfId="81" builtinId="21" customBuiltin="1"/>
    <cellStyle name="Output 2" xfId="82"/>
    <cellStyle name="Title" xfId="83" builtinId="15" customBuiltin="1"/>
    <cellStyle name="Title 2" xfId="84"/>
    <cellStyle name="Total" xfId="85" builtinId="25" customBuiltin="1"/>
    <cellStyle name="Total 2" xfId="86"/>
    <cellStyle name="Warning Text" xfId="87" builtinId="11" customBuiltin="1"/>
    <cellStyle name="Warning Text 2" xfId="88"/>
  </cellStyles>
  <dxfs count="1">
    <dxf>
      <font>
        <condense val="0"/>
        <extend val="0"/>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DDDDDD"/>
      <rgbColor rgb="00FFFF00"/>
      <rgbColor rgb="00265353"/>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769185"/>
      <rgbColor rgb="00CC99FF"/>
      <rgbColor rgb="0099003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2222500</xdr:colOff>
      <xdr:row>6</xdr:row>
      <xdr:rowOff>137583</xdr:rowOff>
    </xdr:to>
    <xdr:pic>
      <xdr:nvPicPr>
        <xdr:cNvPr id="5" name="Picture 4" descr="D:\Users\kena\Desktop\2018 LOGO - short.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00"/>
          <a:ext cx="2709333" cy="105833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50132</xdr:colOff>
      <xdr:row>0</xdr:row>
      <xdr:rowOff>1</xdr:rowOff>
    </xdr:from>
    <xdr:to>
      <xdr:col>2</xdr:col>
      <xdr:colOff>689310</xdr:colOff>
      <xdr:row>5</xdr:row>
      <xdr:rowOff>37600</xdr:rowOff>
    </xdr:to>
    <xdr:pic>
      <xdr:nvPicPr>
        <xdr:cNvPr id="4" name="Picture 3" descr="D:\Users\kena\Desktop\2018 LOGO - short.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32" y="1"/>
          <a:ext cx="2017796" cy="93996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1823357</xdr:colOff>
      <xdr:row>4</xdr:row>
      <xdr:rowOff>54428</xdr:rowOff>
    </xdr:to>
    <xdr:pic>
      <xdr:nvPicPr>
        <xdr:cNvPr id="4" name="Picture 3" descr="D:\Users\kena\Desktop\2018 LOGO - short.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54036" cy="106135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219075</xdr:colOff>
      <xdr:row>42</xdr:row>
      <xdr:rowOff>66675</xdr:rowOff>
    </xdr:from>
    <xdr:to>
      <xdr:col>11</xdr:col>
      <xdr:colOff>266700</xdr:colOff>
      <xdr:row>43</xdr:row>
      <xdr:rowOff>104775</xdr:rowOff>
    </xdr:to>
    <xdr:sp macro="" textlink="">
      <xdr:nvSpPr>
        <xdr:cNvPr id="29157" name="Text Box 1"/>
        <xdr:cNvSpPr txBox="1">
          <a:spLocks noChangeArrowheads="1"/>
        </xdr:cNvSpPr>
      </xdr:nvSpPr>
      <xdr:spPr bwMode="auto">
        <a:xfrm>
          <a:off x="8039100" y="8439150"/>
          <a:ext cx="266700" cy="219075"/>
        </a:xfrm>
        <a:prstGeom prst="rect">
          <a:avLst/>
        </a:prstGeom>
        <a:noFill/>
        <a:ln w="9525">
          <a:noFill/>
          <a:miter lim="800000"/>
          <a:headEnd/>
          <a:tailEnd/>
        </a:ln>
      </xdr:spPr>
    </xdr:sp>
    <xdr:clientData/>
  </xdr:twoCellAnchor>
  <xdr:twoCellAnchor editAs="oneCell">
    <xdr:from>
      <xdr:col>0</xdr:col>
      <xdr:colOff>1</xdr:colOff>
      <xdr:row>0</xdr:row>
      <xdr:rowOff>1</xdr:rowOff>
    </xdr:from>
    <xdr:to>
      <xdr:col>3</xdr:col>
      <xdr:colOff>28576</xdr:colOff>
      <xdr:row>4</xdr:row>
      <xdr:rowOff>57151</xdr:rowOff>
    </xdr:to>
    <xdr:pic>
      <xdr:nvPicPr>
        <xdr:cNvPr id="4" name="Picture 3" descr="D:\Users\kena\Desktop\2018 LOGO - short.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1809750" cy="7048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Startup" Target="Premium%20Rates/Guidelines&amp;proformas/FORMS/2006-2007/Annual_Proforma_06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_LIST_2006-07"/>
      <sheetName val="FORM_WC101(Annual_2006-07)"/>
      <sheetName val="FORM_WC20(Annual 2006-07)"/>
      <sheetName val="FORM_WC20A(Annual 2006-07)"/>
      <sheetName val="FORM_WC20B(Annual_2006-07)"/>
      <sheetName val=" EARNED PREMIUM &amp; EXPENSES 0607"/>
    </sheetNames>
    <sheetDataSet>
      <sheetData sheetId="0" refreshError="1"/>
      <sheetData sheetId="1" refreshError="1"/>
      <sheetData sheetId="2"/>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N180"/>
  <sheetViews>
    <sheetView showGridLines="0" tabSelected="1" view="pageBreakPreview" zoomScale="90" zoomScaleNormal="90" zoomScaleSheetLayoutView="90" workbookViewId="0">
      <selection activeCell="H45" sqref="H45"/>
    </sheetView>
  </sheetViews>
  <sheetFormatPr defaultRowHeight="12.75" x14ac:dyDescent="0.2"/>
  <cols>
    <col min="1" max="1" width="3.28515625" style="6" customWidth="1"/>
    <col min="2" max="2" width="4" style="6" customWidth="1"/>
    <col min="3" max="3" width="36.7109375" style="6" customWidth="1"/>
    <col min="4" max="4" width="10.7109375" style="6" customWidth="1"/>
    <col min="5" max="5" width="10.5703125" style="6" customWidth="1"/>
    <col min="6" max="6" width="12.42578125" style="9" customWidth="1"/>
    <col min="7" max="7" width="20.140625" style="9" customWidth="1"/>
    <col min="8" max="8" width="17.140625" style="9" customWidth="1"/>
    <col min="9" max="9" width="17.5703125" style="9" customWidth="1"/>
    <col min="10" max="10" width="16.7109375" style="9" customWidth="1"/>
    <col min="11" max="11" width="15.42578125" style="9" customWidth="1"/>
    <col min="12" max="12" width="14.28515625" style="9" customWidth="1"/>
    <col min="13" max="13" width="13.140625" style="9" customWidth="1"/>
    <col min="14" max="14" width="4.140625" style="572" customWidth="1"/>
    <col min="15" max="16384" width="9.140625" style="6"/>
  </cols>
  <sheetData>
    <row r="1" spans="2:14" ht="24.75" customHeight="1" x14ac:dyDescent="0.2"/>
    <row r="2" spans="2:14" x14ac:dyDescent="0.2">
      <c r="B2" s="8"/>
      <c r="C2" s="8"/>
      <c r="D2" s="8"/>
      <c r="E2" s="8"/>
      <c r="F2" s="8"/>
      <c r="G2" s="8"/>
      <c r="H2" s="8"/>
      <c r="I2" s="8"/>
      <c r="M2" s="8"/>
    </row>
    <row r="3" spans="2:14" ht="12.75" customHeight="1" x14ac:dyDescent="0.2">
      <c r="B3" s="8"/>
      <c r="C3" s="8"/>
      <c r="D3" s="8"/>
      <c r="E3" s="8"/>
      <c r="F3" s="8"/>
      <c r="G3" s="8"/>
      <c r="H3" s="8"/>
      <c r="I3" s="8"/>
      <c r="N3" s="573"/>
    </row>
    <row r="4" spans="2:14" ht="15.75" x14ac:dyDescent="0.25">
      <c r="B4" s="8"/>
      <c r="C4" s="8"/>
      <c r="D4" s="643" t="str">
        <f>CONCATENATE('WC20 (ANNUAL)'!B18," PREMIUM RATING RETURNS")</f>
        <v>2018/2019 PREMIUM RATING RETURNS</v>
      </c>
      <c r="E4" s="644"/>
      <c r="F4" s="644"/>
      <c r="G4" s="644"/>
      <c r="H4" s="644"/>
      <c r="I4" s="645"/>
      <c r="J4" s="363" t="s">
        <v>208</v>
      </c>
      <c r="K4" s="361" t="s">
        <v>36</v>
      </c>
      <c r="L4" s="362"/>
      <c r="M4" s="662" t="s">
        <v>217</v>
      </c>
      <c r="N4" s="573"/>
    </row>
    <row r="5" spans="2:14" ht="15.75" x14ac:dyDescent="0.25">
      <c r="B5" s="8"/>
      <c r="C5" s="8"/>
      <c r="D5" s="8"/>
      <c r="E5" s="8"/>
      <c r="F5" s="8"/>
      <c r="G5" s="8"/>
      <c r="H5" s="8"/>
      <c r="I5" s="8"/>
      <c r="J5" s="363" t="s">
        <v>209</v>
      </c>
      <c r="K5" s="361" t="s">
        <v>36</v>
      </c>
      <c r="L5" s="362"/>
      <c r="M5" s="662"/>
      <c r="N5" s="573"/>
    </row>
    <row r="6" spans="2:14" ht="15.75" x14ac:dyDescent="0.25">
      <c r="B6" s="8"/>
      <c r="C6" s="8"/>
      <c r="D6" s="11"/>
      <c r="E6" s="12"/>
      <c r="F6" s="12"/>
      <c r="G6" s="12"/>
      <c r="H6" s="12"/>
      <c r="I6" s="12"/>
      <c r="J6" s="363" t="s">
        <v>73</v>
      </c>
      <c r="K6" s="361" t="s">
        <v>36</v>
      </c>
      <c r="L6" s="362"/>
      <c r="M6" s="662"/>
      <c r="N6" s="573"/>
    </row>
    <row r="7" spans="2:14" ht="15.75" x14ac:dyDescent="0.25">
      <c r="B7" s="8"/>
      <c r="C7" s="8"/>
      <c r="D7" s="652" t="s">
        <v>232</v>
      </c>
      <c r="E7" s="653"/>
      <c r="F7" s="653"/>
      <c r="G7" s="653"/>
      <c r="H7" s="653"/>
      <c r="I7" s="654"/>
      <c r="J7" s="363" t="s">
        <v>210</v>
      </c>
      <c r="K7" s="361" t="s">
        <v>36</v>
      </c>
      <c r="L7" s="362"/>
      <c r="M7" s="662"/>
      <c r="N7" s="574"/>
    </row>
    <row r="8" spans="2:14" ht="15.75" x14ac:dyDescent="0.25">
      <c r="B8" s="8"/>
      <c r="C8" s="8"/>
      <c r="D8" s="14"/>
      <c r="E8" s="8"/>
      <c r="F8" s="8"/>
      <c r="G8" s="8"/>
      <c r="H8" s="8"/>
      <c r="I8" s="8"/>
      <c r="K8" s="361"/>
      <c r="L8" s="564"/>
      <c r="M8" s="13"/>
      <c r="N8" s="574"/>
    </row>
    <row r="9" spans="2:14" ht="15.75" customHeight="1" x14ac:dyDescent="0.25">
      <c r="B9" s="8"/>
      <c r="C9" s="592" t="s">
        <v>224</v>
      </c>
      <c r="D9" s="592"/>
      <c r="E9" s="592"/>
      <c r="F9" s="592"/>
      <c r="G9" s="592"/>
      <c r="H9" s="592"/>
      <c r="I9" s="592"/>
      <c r="J9" s="15" t="s">
        <v>157</v>
      </c>
      <c r="K9" s="153" t="s">
        <v>1</v>
      </c>
      <c r="L9" s="550" t="s">
        <v>211</v>
      </c>
      <c r="M9" s="549"/>
      <c r="N9" s="575"/>
    </row>
    <row r="10" spans="2:14" ht="15.75" x14ac:dyDescent="0.25">
      <c r="B10" s="8"/>
      <c r="C10" s="592"/>
      <c r="D10" s="592"/>
      <c r="E10" s="592"/>
      <c r="F10" s="592"/>
      <c r="G10" s="592"/>
      <c r="H10" s="592"/>
      <c r="I10" s="592"/>
      <c r="J10" s="16"/>
      <c r="K10" s="17"/>
      <c r="L10" s="590">
        <v>43281</v>
      </c>
      <c r="M10" s="551">
        <v>2019</v>
      </c>
      <c r="N10" s="575"/>
    </row>
    <row r="11" spans="2:14" ht="32.25" customHeight="1" x14ac:dyDescent="0.3">
      <c r="B11" s="8"/>
      <c r="C11" s="18" t="s">
        <v>9</v>
      </c>
      <c r="D11" s="594"/>
      <c r="E11" s="594"/>
      <c r="F11" s="594"/>
      <c r="G11" s="594"/>
      <c r="H11" s="594"/>
      <c r="I11" s="594"/>
      <c r="K11" s="19" t="s">
        <v>107</v>
      </c>
      <c r="L11" s="20"/>
      <c r="M11" s="13"/>
    </row>
    <row r="12" spans="2:14" x14ac:dyDescent="0.2">
      <c r="B12" s="8"/>
      <c r="C12" s="13"/>
      <c r="D12" s="13"/>
      <c r="E12" s="13"/>
      <c r="F12" s="21"/>
      <c r="G12" s="21"/>
      <c r="H12" s="21"/>
      <c r="I12" s="21"/>
      <c r="J12" s="21"/>
      <c r="K12" s="21"/>
      <c r="L12" s="22"/>
      <c r="M12" s="22"/>
    </row>
    <row r="13" spans="2:14" x14ac:dyDescent="0.2">
      <c r="B13" s="8"/>
      <c r="C13" s="23" t="s">
        <v>150</v>
      </c>
      <c r="D13" s="24" t="str">
        <f>'WC20 (ANNUAL)'!B18</f>
        <v>2018/2019</v>
      </c>
      <c r="E13" s="13"/>
      <c r="F13" s="13"/>
      <c r="G13" s="13"/>
      <c r="H13" s="13"/>
      <c r="I13" s="13"/>
      <c r="J13" s="25" t="s">
        <v>163</v>
      </c>
      <c r="K13" s="26">
        <v>43231</v>
      </c>
      <c r="L13" s="22"/>
      <c r="M13" s="22"/>
    </row>
    <row r="14" spans="2:14" ht="13.5" thickBot="1" x14ac:dyDescent="0.25">
      <c r="B14" s="8"/>
      <c r="C14" s="27"/>
      <c r="D14" s="24"/>
      <c r="E14" s="13"/>
      <c r="F14" s="13"/>
      <c r="G14" s="13"/>
      <c r="H14" s="13"/>
      <c r="I14" s="13"/>
      <c r="J14" s="19"/>
    </row>
    <row r="15" spans="2:14" x14ac:dyDescent="0.2">
      <c r="B15" s="8"/>
      <c r="C15" s="659" t="s">
        <v>14</v>
      </c>
      <c r="D15" s="660"/>
      <c r="E15" s="660"/>
      <c r="F15" s="660"/>
      <c r="G15" s="660"/>
      <c r="H15" s="660"/>
      <c r="I15" s="660"/>
      <c r="J15" s="661"/>
      <c r="K15" s="664" t="str">
        <f>IF(D11="","",IF(I24=0,"","PLEASE ENTER COMMENTS NEXT TO ALL OF YOUR CHECK VALIDATIONS PRIOR TO SUBMISSION."))</f>
        <v/>
      </c>
      <c r="L15" s="664"/>
      <c r="M15" s="664"/>
    </row>
    <row r="16" spans="2:14" x14ac:dyDescent="0.2">
      <c r="B16" s="8"/>
      <c r="C16" s="29"/>
      <c r="D16" s="30"/>
      <c r="E16" s="31"/>
      <c r="F16" s="31"/>
      <c r="G16" s="31"/>
      <c r="H16" s="31"/>
      <c r="I16" s="31"/>
      <c r="J16" s="32"/>
      <c r="K16" s="664"/>
      <c r="L16" s="664"/>
      <c r="M16" s="664"/>
    </row>
    <row r="17" spans="2:14" x14ac:dyDescent="0.2">
      <c r="B17" s="8"/>
      <c r="C17" s="29"/>
      <c r="D17" s="34" t="s">
        <v>83</v>
      </c>
      <c r="E17" s="35"/>
      <c r="F17" s="354"/>
      <c r="G17" s="355"/>
      <c r="H17" s="337"/>
      <c r="I17" s="36" t="s">
        <v>162</v>
      </c>
      <c r="J17" s="657"/>
      <c r="K17" s="664"/>
      <c r="L17" s="664"/>
      <c r="M17" s="664"/>
    </row>
    <row r="18" spans="2:14" x14ac:dyDescent="0.2">
      <c r="B18" s="8"/>
      <c r="C18" s="33"/>
      <c r="E18" s="35"/>
      <c r="F18" s="356"/>
      <c r="G18" s="357"/>
      <c r="H18" s="37"/>
      <c r="I18" s="38"/>
      <c r="J18" s="658"/>
      <c r="K18" s="664"/>
      <c r="L18" s="664"/>
      <c r="M18" s="664"/>
    </row>
    <row r="19" spans="2:14" x14ac:dyDescent="0.2">
      <c r="B19" s="8"/>
      <c r="C19" s="33"/>
      <c r="D19" s="34"/>
      <c r="E19" s="35"/>
      <c r="F19" s="355"/>
      <c r="G19" s="355"/>
      <c r="H19" s="37"/>
      <c r="I19" s="38"/>
      <c r="J19" s="658"/>
      <c r="K19" s="664"/>
      <c r="L19" s="664"/>
      <c r="M19" s="664"/>
    </row>
    <row r="20" spans="2:14" x14ac:dyDescent="0.2">
      <c r="B20" s="8"/>
      <c r="C20" s="33" t="s">
        <v>23</v>
      </c>
      <c r="D20" s="34"/>
      <c r="E20" s="35"/>
      <c r="F20" s="355" t="s">
        <v>15</v>
      </c>
      <c r="G20" s="355" t="s">
        <v>16</v>
      </c>
      <c r="H20" s="338"/>
      <c r="I20" s="353" t="s">
        <v>82</v>
      </c>
      <c r="J20" s="658"/>
      <c r="K20" s="664"/>
      <c r="L20" s="664"/>
      <c r="M20" s="664"/>
    </row>
    <row r="21" spans="2:14" ht="12.75" customHeight="1" x14ac:dyDescent="0.2">
      <c r="B21" s="8"/>
      <c r="C21" s="33"/>
      <c r="D21" s="34"/>
      <c r="E21" s="35"/>
      <c r="F21" s="357"/>
      <c r="G21" s="357"/>
      <c r="H21" s="31"/>
      <c r="I21" s="31"/>
      <c r="J21" s="32"/>
      <c r="K21" s="664"/>
      <c r="L21" s="664"/>
      <c r="M21" s="664"/>
    </row>
    <row r="22" spans="2:14" x14ac:dyDescent="0.2">
      <c r="B22" s="8"/>
      <c r="C22" s="33" t="s">
        <v>17</v>
      </c>
      <c r="D22" s="34"/>
      <c r="E22" s="35"/>
      <c r="F22" s="355" t="s">
        <v>15</v>
      </c>
      <c r="G22" s="355" t="s">
        <v>16</v>
      </c>
      <c r="H22" s="39" t="s">
        <v>31</v>
      </c>
      <c r="I22" s="40">
        <f>COUNTIF(E16:E174,"FAIL")</f>
        <v>7</v>
      </c>
      <c r="J22" s="32"/>
      <c r="K22" s="663" t="str">
        <f>IF(D11="","",IF(I22&lt;1,"","YOU HAVE FAILED ONE OR MORE VALIDATIONS, PLEASE CORRECT DATA BEFORE SUBMISSION."))</f>
        <v/>
      </c>
      <c r="L22" s="663"/>
      <c r="M22" s="663"/>
    </row>
    <row r="23" spans="2:14" x14ac:dyDescent="0.2">
      <c r="B23" s="8"/>
      <c r="C23" s="33"/>
      <c r="D23" s="34"/>
      <c r="E23" s="35"/>
      <c r="F23" s="357"/>
      <c r="G23" s="357"/>
      <c r="H23" s="39" t="s">
        <v>79</v>
      </c>
      <c r="I23" s="40">
        <f>COUNTIF(E56:E172,"CHECK")</f>
        <v>9</v>
      </c>
      <c r="J23" s="32"/>
      <c r="K23" s="663"/>
      <c r="L23" s="663"/>
      <c r="M23" s="663"/>
    </row>
    <row r="24" spans="2:14" x14ac:dyDescent="0.2">
      <c r="B24" s="8"/>
      <c r="C24" s="29" t="s">
        <v>220</v>
      </c>
      <c r="D24" s="34"/>
      <c r="E24" s="35"/>
      <c r="F24" s="355" t="s">
        <v>15</v>
      </c>
      <c r="G24" s="355" t="s">
        <v>16</v>
      </c>
      <c r="H24" s="41" t="s">
        <v>201</v>
      </c>
      <c r="I24" s="40">
        <f>COUNTIF(N56:N172,"TRUE")</f>
        <v>9</v>
      </c>
      <c r="J24" s="32"/>
      <c r="K24" s="663"/>
      <c r="L24" s="663"/>
      <c r="M24" s="663"/>
    </row>
    <row r="25" spans="2:14" x14ac:dyDescent="0.2">
      <c r="B25" s="8"/>
      <c r="C25" s="33"/>
      <c r="D25" s="34"/>
      <c r="E25" s="35"/>
      <c r="F25" s="357"/>
      <c r="G25" s="357"/>
      <c r="H25" s="41"/>
      <c r="I25" s="24"/>
      <c r="J25" s="32"/>
      <c r="K25" s="663"/>
      <c r="L25" s="663"/>
      <c r="M25" s="663"/>
    </row>
    <row r="26" spans="2:14" ht="15.75" x14ac:dyDescent="0.25">
      <c r="B26" s="8"/>
      <c r="C26" s="33" t="s">
        <v>184</v>
      </c>
      <c r="D26" s="34"/>
      <c r="E26" s="35"/>
      <c r="F26" s="355" t="s">
        <v>15</v>
      </c>
      <c r="G26" s="355" t="s">
        <v>16</v>
      </c>
      <c r="H26" s="336" t="str">
        <f>IF(D174="OK","A FORM HAS BEEN REVISED","")</f>
        <v/>
      </c>
      <c r="I26" s="42"/>
      <c r="J26" s="32"/>
      <c r="K26" s="663"/>
      <c r="L26" s="663"/>
      <c r="M26" s="663"/>
    </row>
    <row r="27" spans="2:14" x14ac:dyDescent="0.2">
      <c r="B27" s="8"/>
      <c r="C27" s="33"/>
      <c r="D27" s="34"/>
      <c r="E27" s="35"/>
      <c r="F27" s="357"/>
      <c r="G27" s="357"/>
      <c r="H27" s="41"/>
      <c r="I27" s="42"/>
      <c r="J27" s="32"/>
      <c r="K27" s="663"/>
      <c r="L27" s="663"/>
      <c r="M27" s="663"/>
    </row>
    <row r="28" spans="2:14" ht="12.75" customHeight="1" thickBot="1" x14ac:dyDescent="0.25">
      <c r="B28" s="8"/>
      <c r="C28" s="43"/>
      <c r="D28" s="44"/>
      <c r="E28" s="45"/>
      <c r="F28" s="46"/>
      <c r="G28" s="46"/>
      <c r="H28" s="47"/>
      <c r="I28" s="48"/>
      <c r="J28" s="49"/>
      <c r="K28" s="663"/>
      <c r="L28" s="663"/>
      <c r="M28" s="663"/>
    </row>
    <row r="29" spans="2:14" ht="15.75" x14ac:dyDescent="0.25">
      <c r="B29" s="8"/>
      <c r="C29" s="50"/>
      <c r="D29" s="30"/>
      <c r="E29" s="31"/>
      <c r="F29" s="38"/>
      <c r="G29" s="38"/>
      <c r="H29" s="41"/>
      <c r="I29" s="42"/>
      <c r="J29" s="51"/>
      <c r="K29" s="28"/>
      <c r="L29" s="22"/>
      <c r="M29" s="22"/>
    </row>
    <row r="30" spans="2:14" ht="15" x14ac:dyDescent="0.25">
      <c r="B30" s="8"/>
      <c r="C30" s="52"/>
      <c r="D30" s="53" t="s">
        <v>193</v>
      </c>
      <c r="E30" s="325"/>
      <c r="F30" s="37"/>
      <c r="G30" s="557" t="s">
        <v>213</v>
      </c>
      <c r="H30" s="37"/>
      <c r="I30" s="37"/>
      <c r="J30" s="37"/>
      <c r="K30" s="8"/>
      <c r="L30" s="8"/>
      <c r="M30" s="8"/>
    </row>
    <row r="32" spans="2:14" s="54" customFormat="1" ht="12.75" customHeight="1" x14ac:dyDescent="0.2">
      <c r="B32" s="646" t="s">
        <v>225</v>
      </c>
      <c r="C32" s="647"/>
      <c r="D32" s="647"/>
      <c r="E32" s="647"/>
      <c r="F32" s="647"/>
      <c r="G32" s="647"/>
      <c r="H32" s="647"/>
      <c r="I32" s="647"/>
      <c r="J32" s="647"/>
      <c r="K32" s="647"/>
      <c r="L32" s="647"/>
      <c r="M32" s="648"/>
      <c r="N32" s="572"/>
    </row>
    <row r="33" spans="2:14" s="54" customFormat="1" x14ac:dyDescent="0.2">
      <c r="B33" s="649"/>
      <c r="C33" s="650"/>
      <c r="D33" s="650"/>
      <c r="E33" s="650"/>
      <c r="F33" s="650"/>
      <c r="G33" s="650"/>
      <c r="H33" s="650"/>
      <c r="I33" s="650"/>
      <c r="J33" s="650"/>
      <c r="K33" s="650"/>
      <c r="L33" s="650"/>
      <c r="M33" s="651"/>
      <c r="N33" s="572"/>
    </row>
    <row r="34" spans="2:14" ht="20.25" x14ac:dyDescent="0.3">
      <c r="B34" s="55"/>
      <c r="C34" s="55"/>
      <c r="D34" s="55"/>
      <c r="E34" s="13"/>
      <c r="F34" s="21"/>
      <c r="G34" s="21"/>
      <c r="H34" s="21"/>
      <c r="I34" s="21"/>
      <c r="J34" s="56"/>
      <c r="K34" s="21"/>
      <c r="L34" s="21"/>
      <c r="M34" s="22"/>
    </row>
    <row r="35" spans="2:14" ht="20.25" x14ac:dyDescent="0.3">
      <c r="B35" s="55"/>
      <c r="C35" s="57" t="s">
        <v>35</v>
      </c>
      <c r="D35" s="58"/>
      <c r="E35" s="55"/>
      <c r="F35" s="56"/>
      <c r="G35" s="59"/>
      <c r="H35" s="60" t="s">
        <v>2</v>
      </c>
      <c r="I35" s="61"/>
      <c r="J35" s="60" t="s">
        <v>2</v>
      </c>
      <c r="K35" s="62"/>
      <c r="L35" s="60" t="s">
        <v>2</v>
      </c>
      <c r="M35" s="22"/>
    </row>
    <row r="36" spans="2:14" ht="20.25" x14ac:dyDescent="0.3">
      <c r="B36" s="55"/>
      <c r="C36" s="63"/>
      <c r="D36" s="58"/>
      <c r="E36" s="55"/>
      <c r="F36" s="56"/>
      <c r="G36" s="21"/>
      <c r="H36" s="655" t="str">
        <f>CONCATENATE("from the ",'WC20 (ANNUAL)'!B19," WC20 ANNUAL Return")</f>
        <v>from the 2017/2018 WC20 ANNUAL Return</v>
      </c>
      <c r="I36" s="64"/>
      <c r="J36" s="655" t="str">
        <f>CONCATENATE("from the ",'WC20 (ANNUAL)'!B20," WC20 ANNUAL Return")</f>
        <v>from the 2016/2017 WC20 ANNUAL Return</v>
      </c>
      <c r="K36" s="606"/>
      <c r="L36" s="655" t="str">
        <f>CONCATENATE("from the ",'WC20 (ANNUAL)'!B21," WC20 ANNUAL Return")</f>
        <v>from the 2015/2016 WC20 ANNUAL Return</v>
      </c>
      <c r="M36" s="22"/>
    </row>
    <row r="37" spans="2:14" ht="31.5" customHeight="1" x14ac:dyDescent="0.3">
      <c r="B37" s="55"/>
      <c r="D37" s="65"/>
      <c r="E37" s="66"/>
      <c r="F37" s="56"/>
      <c r="G37" s="21"/>
      <c r="H37" s="656"/>
      <c r="I37" s="64"/>
      <c r="J37" s="656"/>
      <c r="K37" s="606"/>
      <c r="L37" s="655"/>
      <c r="M37" s="22"/>
    </row>
    <row r="38" spans="2:14" x14ac:dyDescent="0.2">
      <c r="B38" s="55"/>
      <c r="C38" s="67"/>
      <c r="D38" s="68"/>
      <c r="E38" s="68"/>
      <c r="F38" s="604" t="s">
        <v>129</v>
      </c>
      <c r="G38" s="605"/>
      <c r="H38" s="377"/>
      <c r="I38" s="69"/>
      <c r="J38" s="380"/>
      <c r="K38" s="70"/>
      <c r="L38" s="71"/>
      <c r="M38" s="22"/>
    </row>
    <row r="39" spans="2:14" x14ac:dyDescent="0.2">
      <c r="B39" s="55"/>
      <c r="C39" s="67"/>
      <c r="D39" s="68"/>
      <c r="E39" s="68"/>
      <c r="F39" s="604" t="s">
        <v>130</v>
      </c>
      <c r="G39" s="605"/>
      <c r="H39" s="376"/>
      <c r="I39" s="69"/>
      <c r="J39" s="379"/>
      <c r="K39" s="70"/>
      <c r="L39" s="382"/>
      <c r="M39" s="22"/>
    </row>
    <row r="40" spans="2:14" x14ac:dyDescent="0.2">
      <c r="B40" s="55"/>
      <c r="C40" s="67"/>
      <c r="D40" s="68"/>
      <c r="E40" s="68"/>
      <c r="F40" s="604" t="s">
        <v>131</v>
      </c>
      <c r="G40" s="605"/>
      <c r="H40" s="378"/>
      <c r="I40" s="69"/>
      <c r="J40" s="381"/>
      <c r="K40" s="70"/>
      <c r="L40" s="383"/>
      <c r="M40" s="22"/>
    </row>
    <row r="41" spans="2:14" x14ac:dyDescent="0.2">
      <c r="B41" s="55"/>
      <c r="C41" s="68"/>
      <c r="D41" s="13"/>
      <c r="E41" s="72"/>
      <c r="F41" s="73"/>
      <c r="G41" s="73"/>
      <c r="H41" s="406"/>
      <c r="I41" s="406"/>
      <c r="J41" s="406"/>
      <c r="K41" s="73"/>
      <c r="L41" s="74"/>
      <c r="M41" s="22"/>
    </row>
    <row r="42" spans="2:14" ht="20.25" x14ac:dyDescent="0.3">
      <c r="B42" s="55"/>
      <c r="C42" s="57" t="s">
        <v>3</v>
      </c>
      <c r="D42" s="75"/>
      <c r="E42" s="76"/>
      <c r="F42" s="56"/>
      <c r="G42" s="77"/>
      <c r="H42" s="60" t="s">
        <v>2</v>
      </c>
      <c r="I42" s="13"/>
      <c r="J42" s="60" t="s">
        <v>2</v>
      </c>
      <c r="K42" s="13"/>
      <c r="L42" s="13"/>
      <c r="M42" s="22"/>
    </row>
    <row r="43" spans="2:14" ht="36" x14ac:dyDescent="0.2">
      <c r="B43" s="55"/>
      <c r="C43" s="78"/>
      <c r="D43" s="75"/>
      <c r="E43" s="76"/>
      <c r="F43" s="13"/>
      <c r="G43" s="13"/>
      <c r="H43" s="79" t="str">
        <f>CONCATENATE("from the ",'WC20 (ANNUAL)'!B19," ANNUAL Return")</f>
        <v>from the 2017/2018 ANNUAL Return</v>
      </c>
      <c r="I43" s="80"/>
      <c r="J43" s="79" t="str">
        <f>CONCATENATE("from the ",'WC20 (ANNUAL)'!B20," ANNUAL Return")</f>
        <v>from the 2016/2017 ANNUAL Return</v>
      </c>
      <c r="K43" s="80"/>
      <c r="L43" s="615" t="s">
        <v>215</v>
      </c>
      <c r="M43" s="22"/>
    </row>
    <row r="44" spans="2:14" x14ac:dyDescent="0.2">
      <c r="B44" s="55"/>
      <c r="F44" s="621" t="s">
        <v>176</v>
      </c>
      <c r="G44" s="622"/>
      <c r="H44" s="384"/>
      <c r="I44" s="4"/>
      <c r="J44" s="386"/>
      <c r="K44" s="81"/>
      <c r="L44" s="615"/>
      <c r="M44" s="22"/>
    </row>
    <row r="45" spans="2:14" x14ac:dyDescent="0.2">
      <c r="B45" s="55"/>
      <c r="F45" s="82" t="str">
        <f>CONCATENATE("Unearned Premium as at 30 June ",'WC30 (ANNUAL)'!I25)</f>
        <v>Unearned Premium as at 30 June 2018</v>
      </c>
      <c r="G45" s="83"/>
      <c r="H45" s="384"/>
      <c r="I45" s="4"/>
      <c r="J45" s="84"/>
      <c r="K45" s="81"/>
      <c r="L45" s="67"/>
      <c r="M45" s="22"/>
    </row>
    <row r="46" spans="2:14" s="563" customFormat="1" x14ac:dyDescent="0.2">
      <c r="B46" s="401"/>
      <c r="F46" s="627" t="s">
        <v>85</v>
      </c>
      <c r="G46" s="628"/>
      <c r="H46" s="384"/>
      <c r="I46" s="4"/>
      <c r="J46" s="386"/>
      <c r="K46" s="81"/>
      <c r="L46" s="405"/>
      <c r="M46" s="400"/>
      <c r="N46" s="572"/>
    </row>
    <row r="47" spans="2:14" x14ac:dyDescent="0.2">
      <c r="B47" s="55"/>
      <c r="C47" s="55"/>
      <c r="D47" s="55"/>
      <c r="E47" s="55"/>
      <c r="F47" s="85" t="s">
        <v>89</v>
      </c>
      <c r="G47" s="86"/>
      <c r="H47" s="385"/>
      <c r="I47" s="87"/>
      <c r="J47" s="387"/>
      <c r="K47" s="88"/>
      <c r="L47" s="88"/>
      <c r="M47" s="22"/>
    </row>
    <row r="48" spans="2:14" x14ac:dyDescent="0.2">
      <c r="B48" s="55"/>
      <c r="C48" s="55"/>
      <c r="D48" s="55"/>
      <c r="E48" s="55"/>
      <c r="F48" s="85" t="s">
        <v>90</v>
      </c>
      <c r="G48" s="86"/>
      <c r="H48" s="385"/>
      <c r="I48" s="87"/>
      <c r="J48" s="387"/>
      <c r="K48" s="88"/>
      <c r="L48" s="88"/>
      <c r="M48" s="22"/>
    </row>
    <row r="49" spans="2:14" x14ac:dyDescent="0.2">
      <c r="B49" s="55"/>
      <c r="C49" s="55"/>
      <c r="D49" s="55"/>
      <c r="E49" s="55"/>
      <c r="F49" s="85" t="s">
        <v>91</v>
      </c>
      <c r="G49" s="86"/>
      <c r="H49" s="385"/>
      <c r="I49" s="87"/>
      <c r="J49" s="387"/>
      <c r="K49" s="88"/>
      <c r="L49" s="88"/>
      <c r="M49" s="22"/>
    </row>
    <row r="50" spans="2:14" s="392" customFormat="1" x14ac:dyDescent="0.2">
      <c r="B50" s="397"/>
      <c r="C50" s="397"/>
      <c r="D50" s="397"/>
      <c r="F50" s="629" t="s">
        <v>226</v>
      </c>
      <c r="G50" s="630"/>
      <c r="H50" s="630"/>
      <c r="I50" s="630"/>
      <c r="J50" s="630"/>
      <c r="K50" s="631"/>
      <c r="L50" s="631"/>
      <c r="M50" s="631"/>
      <c r="N50" s="572"/>
    </row>
    <row r="51" spans="2:14" s="392" customFormat="1" x14ac:dyDescent="0.2">
      <c r="B51" s="397"/>
      <c r="C51" s="397"/>
      <c r="D51" s="410"/>
      <c r="E51" s="397"/>
      <c r="F51" s="399"/>
      <c r="G51" s="411"/>
      <c r="H51" s="411"/>
      <c r="I51" s="411"/>
      <c r="J51" s="411"/>
      <c r="K51" s="393"/>
      <c r="L51" s="393"/>
      <c r="M51" s="393"/>
      <c r="N51" s="572"/>
    </row>
    <row r="52" spans="2:14" s="412" customFormat="1" ht="30" customHeight="1" x14ac:dyDescent="0.2">
      <c r="B52" s="616" t="s">
        <v>32</v>
      </c>
      <c r="C52" s="617"/>
      <c r="D52" s="617"/>
      <c r="E52" s="617"/>
      <c r="F52" s="617"/>
      <c r="G52" s="617"/>
      <c r="H52" s="617"/>
      <c r="I52" s="617"/>
      <c r="J52" s="617"/>
      <c r="K52" s="617"/>
      <c r="L52" s="617"/>
      <c r="M52" s="618"/>
      <c r="N52" s="576"/>
    </row>
    <row r="53" spans="2:14" s="413" customFormat="1" ht="24.75" customHeight="1" x14ac:dyDescent="0.2">
      <c r="C53" s="89" t="s">
        <v>4</v>
      </c>
      <c r="D53" s="607" t="s">
        <v>81</v>
      </c>
      <c r="E53" s="607"/>
      <c r="F53" s="607"/>
      <c r="G53" s="607"/>
      <c r="H53" s="607"/>
      <c r="I53" s="607"/>
      <c r="J53" s="607"/>
      <c r="K53" s="607"/>
      <c r="L53" s="607"/>
      <c r="M53" s="607"/>
      <c r="N53" s="577"/>
    </row>
    <row r="54" spans="2:14" s="414" customFormat="1" ht="6.75" customHeight="1" x14ac:dyDescent="0.2">
      <c r="C54" s="415"/>
      <c r="D54" s="391"/>
      <c r="E54" s="391"/>
      <c r="F54" s="391"/>
      <c r="G54" s="391"/>
      <c r="H54" s="391"/>
      <c r="I54" s="391"/>
      <c r="J54" s="391"/>
      <c r="K54" s="391"/>
      <c r="L54" s="391"/>
      <c r="M54" s="391"/>
      <c r="N54" s="578"/>
    </row>
    <row r="55" spans="2:14" s="392" customFormat="1" x14ac:dyDescent="0.2">
      <c r="B55" s="365" t="s">
        <v>49</v>
      </c>
      <c r="C55" s="366" t="s">
        <v>18</v>
      </c>
      <c r="D55" s="366"/>
      <c r="E55" s="366"/>
      <c r="F55" s="366"/>
      <c r="G55" s="366"/>
      <c r="H55" s="366"/>
      <c r="I55" s="366"/>
      <c r="J55" s="366"/>
      <c r="K55" s="366"/>
      <c r="L55" s="366"/>
      <c r="M55" s="366"/>
      <c r="N55" s="579"/>
    </row>
    <row r="56" spans="2:14" s="392" customFormat="1" ht="20.25" x14ac:dyDescent="0.3">
      <c r="B56" s="404"/>
      <c r="C56" s="404"/>
      <c r="D56" s="91" t="str">
        <f>IF(E56="","OK","")</f>
        <v/>
      </c>
      <c r="E56" s="92" t="str">
        <f>IF(OR(H38="",H39="",H40="",J38="",J39="",J40="",L39="",L40=""),"FAIL","")</f>
        <v>FAIL</v>
      </c>
      <c r="F56" s="416" t="str">
        <f>C35</f>
        <v>PREVIOUS ANNUAL WC20 RETURN DATA AS INDICATED</v>
      </c>
      <c r="H56" s="417"/>
      <c r="I56" s="416"/>
      <c r="J56" s="416"/>
      <c r="K56" s="416"/>
      <c r="L56" s="419"/>
      <c r="M56" s="419"/>
      <c r="N56" s="580"/>
    </row>
    <row r="57" spans="2:14" s="392" customFormat="1" ht="20.25" x14ac:dyDescent="0.3">
      <c r="B57" s="404"/>
      <c r="C57" s="404"/>
      <c r="D57" s="91" t="str">
        <f>IF(E57="","OK","")</f>
        <v/>
      </c>
      <c r="E57" s="92" t="str">
        <f>IF(OR(H44="",H46="",H47="",H48="",H49="",J44="",J46="",J47="",J48="",J49=""),"FAIL","")</f>
        <v>FAIL</v>
      </c>
      <c r="F57" s="416" t="str">
        <f>C42</f>
        <v>PREVIOUS Earned Premium &amp; Expenses RETURN DATA AS INDICATED</v>
      </c>
      <c r="H57" s="417"/>
      <c r="I57" s="416"/>
      <c r="J57" s="416"/>
      <c r="K57" s="416"/>
      <c r="L57" s="419"/>
      <c r="M57" s="419"/>
      <c r="N57" s="580"/>
    </row>
    <row r="58" spans="2:14" s="426" customFormat="1" x14ac:dyDescent="0.2">
      <c r="B58" s="420"/>
      <c r="C58" s="421"/>
      <c r="D58" s="422"/>
      <c r="E58" s="423"/>
      <c r="F58" s="424"/>
      <c r="G58" s="398"/>
      <c r="H58" s="425"/>
      <c r="I58" s="398"/>
      <c r="J58" s="398"/>
      <c r="K58" s="398"/>
      <c r="L58" s="398"/>
      <c r="M58" s="398"/>
      <c r="N58" s="581"/>
    </row>
    <row r="59" spans="2:14" s="392" customFormat="1" x14ac:dyDescent="0.2">
      <c r="B59" s="365" t="s">
        <v>51</v>
      </c>
      <c r="C59" s="614" t="s">
        <v>25</v>
      </c>
      <c r="D59" s="603"/>
      <c r="E59" s="603"/>
      <c r="F59" s="603"/>
      <c r="G59" s="603"/>
      <c r="H59" s="603"/>
      <c r="I59" s="603"/>
      <c r="J59" s="603"/>
      <c r="K59" s="603"/>
      <c r="L59" s="603"/>
      <c r="M59" s="603"/>
      <c r="N59" s="603"/>
    </row>
    <row r="60" spans="2:14" s="392" customFormat="1" x14ac:dyDescent="0.2">
      <c r="B60" s="427"/>
      <c r="C60" s="427"/>
      <c r="D60" s="91" t="str">
        <f>IF(E60="","OK","")</f>
        <v/>
      </c>
      <c r="E60" s="92" t="str">
        <f>IF(I60=0,"CHECK","")</f>
        <v>CHECK</v>
      </c>
      <c r="F60" s="400"/>
      <c r="H60" s="428" t="s">
        <v>21</v>
      </c>
      <c r="I60" s="429">
        <f>'WC20 (ANNUAL)'!F32</f>
        <v>0</v>
      </c>
      <c r="J60" s="430" t="s">
        <v>160</v>
      </c>
      <c r="K60" s="608" t="s">
        <v>118</v>
      </c>
      <c r="L60" s="609"/>
      <c r="M60" s="610"/>
      <c r="N60" s="582"/>
    </row>
    <row r="61" spans="2:14" s="392" customFormat="1" ht="20.25" x14ac:dyDescent="0.3">
      <c r="B61" s="404"/>
      <c r="C61" s="519" t="s">
        <v>22</v>
      </c>
      <c r="D61" s="404"/>
      <c r="E61" s="404"/>
      <c r="F61" s="402"/>
      <c r="G61" s="402"/>
      <c r="H61" s="402"/>
      <c r="I61" s="416"/>
      <c r="J61" s="394"/>
      <c r="K61" s="611"/>
      <c r="L61" s="612"/>
      <c r="M61" s="613"/>
      <c r="N61" s="580" t="b">
        <f>IF(E60="CHECK",K61="","")</f>
        <v>1</v>
      </c>
    </row>
    <row r="62" spans="2:14" s="426" customFormat="1" x14ac:dyDescent="0.2">
      <c r="B62" s="420"/>
      <c r="C62" s="421"/>
      <c r="D62" s="422"/>
      <c r="E62" s="423"/>
      <c r="F62" s="424"/>
      <c r="G62" s="398"/>
      <c r="H62" s="425"/>
      <c r="I62" s="398"/>
      <c r="J62" s="398"/>
      <c r="K62" s="398"/>
      <c r="L62" s="398"/>
      <c r="M62" s="398"/>
      <c r="N62" s="581"/>
    </row>
    <row r="63" spans="2:14" s="426" customFormat="1" x14ac:dyDescent="0.2">
      <c r="B63" s="365" t="s">
        <v>53</v>
      </c>
      <c r="C63" s="614" t="s">
        <v>135</v>
      </c>
      <c r="D63" s="603"/>
      <c r="E63" s="603"/>
      <c r="F63" s="603"/>
      <c r="G63" s="603"/>
      <c r="H63" s="603"/>
      <c r="I63" s="603"/>
      <c r="J63" s="603"/>
      <c r="K63" s="603"/>
      <c r="L63" s="603"/>
      <c r="M63" s="603"/>
      <c r="N63" s="603"/>
    </row>
    <row r="64" spans="2:14" s="426" customFormat="1" x14ac:dyDescent="0.2">
      <c r="B64" s="431" t="s">
        <v>73</v>
      </c>
      <c r="C64" s="405"/>
      <c r="D64" s="91" t="str">
        <f>IF(E64="","OK","")</f>
        <v/>
      </c>
      <c r="E64" s="92" t="str">
        <f>IF(H65&lt;1,"CHECK","")</f>
        <v>CHECK</v>
      </c>
      <c r="G64" s="432" t="s">
        <v>110</v>
      </c>
      <c r="H64" s="419"/>
      <c r="I64" s="419"/>
      <c r="J64" s="419"/>
      <c r="K64" s="608" t="s">
        <v>118</v>
      </c>
      <c r="L64" s="609"/>
      <c r="M64" s="610"/>
      <c r="N64" s="581"/>
    </row>
    <row r="65" spans="2:14" s="426" customFormat="1" x14ac:dyDescent="0.2">
      <c r="B65" s="405"/>
      <c r="C65" s="619" t="s">
        <v>132</v>
      </c>
      <c r="D65" s="395"/>
      <c r="E65" s="395"/>
      <c r="F65" s="398"/>
      <c r="G65" s="94" t="s">
        <v>112</v>
      </c>
      <c r="H65" s="433">
        <f>'WC20 (ANNUAL)'!C30</f>
        <v>0</v>
      </c>
      <c r="J65" s="434"/>
      <c r="K65" s="632"/>
      <c r="L65" s="633"/>
      <c r="M65" s="634"/>
      <c r="N65" s="580" t="b">
        <f>IF(E64="CHECK",K65="","")</f>
        <v>1</v>
      </c>
    </row>
    <row r="66" spans="2:14" s="426" customFormat="1" x14ac:dyDescent="0.2">
      <c r="B66" s="405"/>
      <c r="C66" s="619"/>
      <c r="D66" s="395"/>
      <c r="E66" s="395"/>
      <c r="F66" s="398"/>
      <c r="G66" s="425"/>
      <c r="H66" s="95" t="s">
        <v>111</v>
      </c>
      <c r="J66" s="369"/>
      <c r="K66" s="635"/>
      <c r="L66" s="636"/>
      <c r="M66" s="637"/>
      <c r="N66" s="581"/>
    </row>
    <row r="67" spans="2:14" s="426" customFormat="1" x14ac:dyDescent="0.2">
      <c r="B67" s="420"/>
      <c r="C67" s="421"/>
      <c r="D67" s="422"/>
      <c r="E67" s="423"/>
      <c r="F67" s="424"/>
      <c r="G67" s="398"/>
      <c r="H67" s="425"/>
      <c r="I67" s="398"/>
      <c r="J67" s="398"/>
      <c r="K67" s="398"/>
      <c r="L67" s="398"/>
      <c r="M67" s="398"/>
      <c r="N67" s="581"/>
    </row>
    <row r="68" spans="2:14" s="426" customFormat="1" x14ac:dyDescent="0.2">
      <c r="B68" s="365" t="s">
        <v>55</v>
      </c>
      <c r="C68" s="614" t="s">
        <v>136</v>
      </c>
      <c r="D68" s="603"/>
      <c r="E68" s="603"/>
      <c r="F68" s="603"/>
      <c r="G68" s="603"/>
      <c r="H68" s="603"/>
      <c r="I68" s="603"/>
      <c r="J68" s="603"/>
      <c r="K68" s="603"/>
      <c r="L68" s="603"/>
      <c r="M68" s="603"/>
      <c r="N68" s="603"/>
    </row>
    <row r="69" spans="2:14" s="426" customFormat="1" ht="24" x14ac:dyDescent="0.2">
      <c r="B69" s="431" t="s">
        <v>73</v>
      </c>
      <c r="D69" s="91" t="str">
        <f>IF(E69="","OK","")</f>
        <v/>
      </c>
      <c r="E69" s="92" t="str">
        <f>IF(H70=0,"CHECK","")</f>
        <v>CHECK</v>
      </c>
      <c r="F69" s="398"/>
      <c r="G69" s="435"/>
      <c r="H69" s="408" t="s">
        <v>29</v>
      </c>
      <c r="I69" s="434"/>
      <c r="J69" s="434"/>
      <c r="K69" s="608" t="s">
        <v>118</v>
      </c>
      <c r="L69" s="609"/>
      <c r="M69" s="610"/>
      <c r="N69" s="581"/>
    </row>
    <row r="70" spans="2:14" s="426" customFormat="1" x14ac:dyDescent="0.2">
      <c r="B70" s="405"/>
      <c r="C70" s="395" t="s">
        <v>30</v>
      </c>
      <c r="D70" s="396"/>
      <c r="E70" s="396"/>
      <c r="F70" s="398"/>
      <c r="G70" s="425"/>
      <c r="H70" s="436">
        <f>'WC20 (ANNUAL)'!G30</f>
        <v>0</v>
      </c>
      <c r="I70" s="370"/>
      <c r="J70" s="370"/>
      <c r="K70" s="623"/>
      <c r="L70" s="624"/>
      <c r="M70" s="625"/>
      <c r="N70" s="580" t="b">
        <f>IF(E69="CHECK",K70="","")</f>
        <v>1</v>
      </c>
    </row>
    <row r="71" spans="2:14" s="426" customFormat="1" x14ac:dyDescent="0.2">
      <c r="B71" s="420"/>
      <c r="C71" s="421"/>
      <c r="D71" s="422"/>
      <c r="E71" s="423"/>
      <c r="F71" s="424"/>
      <c r="G71" s="398"/>
      <c r="H71" s="425"/>
      <c r="I71" s="437"/>
      <c r="J71" s="437"/>
      <c r="K71" s="371"/>
      <c r="L71" s="371"/>
      <c r="M71" s="371"/>
      <c r="N71" s="581"/>
    </row>
    <row r="72" spans="2:14" s="392" customFormat="1" x14ac:dyDescent="0.2">
      <c r="B72" s="365" t="s">
        <v>57</v>
      </c>
      <c r="C72" s="614" t="s">
        <v>119</v>
      </c>
      <c r="D72" s="603"/>
      <c r="E72" s="603"/>
      <c r="F72" s="603"/>
      <c r="G72" s="603"/>
      <c r="H72" s="603"/>
      <c r="I72" s="603"/>
      <c r="J72" s="603"/>
      <c r="K72" s="603"/>
      <c r="L72" s="603"/>
      <c r="M72" s="603"/>
      <c r="N72" s="603"/>
    </row>
    <row r="73" spans="2:14" s="392" customFormat="1" x14ac:dyDescent="0.2">
      <c r="B73" s="438" t="s">
        <v>73</v>
      </c>
      <c r="C73" s="397"/>
      <c r="D73" s="91" t="str">
        <f>IF(E73="","OK","")</f>
        <v>OK</v>
      </c>
      <c r="E73" s="92" t="str">
        <f>IF(F74&gt;0,"FAIL","")</f>
        <v/>
      </c>
      <c r="F73" s="439" t="s">
        <v>28</v>
      </c>
      <c r="G73" s="681" t="str">
        <f>'WC20 (ANNUAL)'!E14</f>
        <v>Number of claims outstanding at the end of the current year (classified by accident year)</v>
      </c>
      <c r="H73" s="626" t="s">
        <v>5</v>
      </c>
      <c r="I73" s="398"/>
      <c r="J73" s="398" t="s">
        <v>69</v>
      </c>
      <c r="K73" s="434"/>
      <c r="L73" s="434"/>
      <c r="M73" s="434"/>
      <c r="N73" s="572"/>
    </row>
    <row r="74" spans="2:14" s="392" customFormat="1" ht="12.75" customHeight="1" x14ac:dyDescent="0.2">
      <c r="B74" s="440"/>
      <c r="C74" s="680" t="s">
        <v>114</v>
      </c>
      <c r="D74" s="441"/>
      <c r="E74" s="442" t="s">
        <v>69</v>
      </c>
      <c r="F74" s="443">
        <f>COUNTIF(J78:J90,"FAIL")</f>
        <v>0</v>
      </c>
      <c r="G74" s="681"/>
      <c r="H74" s="626"/>
      <c r="I74" s="398"/>
      <c r="J74" s="398"/>
      <c r="K74" s="371"/>
      <c r="L74" s="371"/>
      <c r="M74" s="371"/>
      <c r="N74" s="572"/>
    </row>
    <row r="75" spans="2:14" s="392" customFormat="1" x14ac:dyDescent="0.2">
      <c r="B75" s="440"/>
      <c r="C75" s="680"/>
      <c r="D75" s="441"/>
      <c r="E75" s="442"/>
      <c r="F75" s="444"/>
      <c r="G75" s="682"/>
      <c r="H75" s="626"/>
      <c r="I75" s="398"/>
      <c r="J75" s="398"/>
      <c r="K75" s="371"/>
      <c r="L75" s="371"/>
      <c r="M75" s="371"/>
      <c r="N75" s="572"/>
    </row>
    <row r="76" spans="2:14" s="392" customFormat="1" x14ac:dyDescent="0.2">
      <c r="B76" s="397"/>
      <c r="C76" s="680"/>
      <c r="D76" s="442"/>
      <c r="E76" s="397"/>
      <c r="F76" s="678" t="s">
        <v>43</v>
      </c>
      <c r="G76" s="445"/>
      <c r="H76" s="446" t="s">
        <v>115</v>
      </c>
      <c r="I76" s="398"/>
      <c r="J76" s="398"/>
      <c r="K76" s="371"/>
      <c r="L76" s="371"/>
      <c r="M76" s="371"/>
      <c r="N76" s="572"/>
    </row>
    <row r="77" spans="2:14" s="392" customFormat="1" x14ac:dyDescent="0.2">
      <c r="B77" s="397"/>
      <c r="C77" s="680"/>
      <c r="D77" s="442"/>
      <c r="E77" s="397"/>
      <c r="F77" s="679"/>
      <c r="G77" s="448"/>
      <c r="H77" s="449" t="s">
        <v>44</v>
      </c>
      <c r="I77" s="398"/>
      <c r="J77" s="450" t="s">
        <v>33</v>
      </c>
      <c r="K77" s="371"/>
      <c r="L77" s="371"/>
      <c r="M77" s="371"/>
      <c r="N77" s="572"/>
    </row>
    <row r="78" spans="2:14" s="392" customFormat="1" x14ac:dyDescent="0.2">
      <c r="B78" s="397"/>
      <c r="C78" s="447"/>
      <c r="D78" s="442"/>
      <c r="E78" s="397"/>
      <c r="F78" s="98" t="str">
        <f>'WC20 (ANNUAL)'!B18</f>
        <v>2018/2019</v>
      </c>
      <c r="G78" s="537">
        <f>'WC20 (ANNUAL)'!E18</f>
        <v>0</v>
      </c>
      <c r="H78" s="451">
        <f>'WC20 (ANNUAL)'!F18</f>
        <v>0</v>
      </c>
      <c r="I78" s="399"/>
      <c r="J78" s="452" t="str">
        <f>IF(AND(G78=0,H78=0),"",IF(AND(G78="",H78=0),"",IF(AND(G78=0,H78=""),"",IF(AND(G78&gt;0,H78&gt;0),"","FAIL"))))</f>
        <v/>
      </c>
      <c r="K78" s="394"/>
      <c r="L78" s="399"/>
      <c r="M78" s="399"/>
      <c r="N78" s="572"/>
    </row>
    <row r="79" spans="2:14" s="392" customFormat="1" x14ac:dyDescent="0.2">
      <c r="B79" s="397"/>
      <c r="C79" s="447"/>
      <c r="D79" s="442"/>
      <c r="E79" s="397"/>
      <c r="F79" s="98" t="str">
        <f>'WC20 (ANNUAL)'!B19</f>
        <v>2017/2018</v>
      </c>
      <c r="G79" s="537">
        <f>'WC20 (ANNUAL)'!E19</f>
        <v>0</v>
      </c>
      <c r="H79" s="451">
        <f>'WC20 (ANNUAL)'!F19</f>
        <v>0</v>
      </c>
      <c r="I79" s="399"/>
      <c r="J79" s="452" t="str">
        <f>IF(AND(G79=0,H79=0),"",IF(AND(G79="",H79=0),"",IF(AND(G79=0,H79=""),"",IF(AND(G79&gt;0,H79&gt;0),"","FAIL"))))</f>
        <v/>
      </c>
      <c r="K79" s="394"/>
      <c r="L79" s="399"/>
      <c r="M79" s="399"/>
      <c r="N79" s="572"/>
    </row>
    <row r="80" spans="2:14" s="392" customFormat="1" x14ac:dyDescent="0.2">
      <c r="B80" s="397"/>
      <c r="C80" s="447"/>
      <c r="D80" s="442"/>
      <c r="E80" s="397"/>
      <c r="F80" s="98" t="str">
        <f>'WC20 (ANNUAL)'!B20</f>
        <v>2016/2017</v>
      </c>
      <c r="G80" s="537">
        <f>'WC20 (ANNUAL)'!E20</f>
        <v>0</v>
      </c>
      <c r="H80" s="451">
        <f>'WC20 (ANNUAL)'!F20</f>
        <v>0</v>
      </c>
      <c r="I80" s="399"/>
      <c r="J80" s="452" t="str">
        <f t="shared" ref="J80:J90" si="0">IF(AND(G80=0,H80=0),"",IF(AND(G80="",H80=0),"",IF(AND(G80=0,H80=""),"",IF(AND(G80&gt;0,H80&gt;0),"","FAIL"))))</f>
        <v/>
      </c>
      <c r="K80" s="394"/>
      <c r="L80" s="399"/>
      <c r="M80" s="399"/>
      <c r="N80" s="572"/>
    </row>
    <row r="81" spans="2:14" s="392" customFormat="1" x14ac:dyDescent="0.2">
      <c r="B81" s="397"/>
      <c r="C81" s="397"/>
      <c r="D81" s="442"/>
      <c r="E81" s="397"/>
      <c r="F81" s="98" t="str">
        <f>'WC20 (ANNUAL)'!B21</f>
        <v>2015/2016</v>
      </c>
      <c r="G81" s="537">
        <f>'WC20 (ANNUAL)'!E21</f>
        <v>0</v>
      </c>
      <c r="H81" s="451">
        <f>'WC20 (ANNUAL)'!F21</f>
        <v>0</v>
      </c>
      <c r="I81" s="399"/>
      <c r="J81" s="452" t="str">
        <f t="shared" si="0"/>
        <v/>
      </c>
      <c r="K81" s="394"/>
      <c r="L81" s="399"/>
      <c r="M81" s="399"/>
      <c r="N81" s="572"/>
    </row>
    <row r="82" spans="2:14" s="392" customFormat="1" x14ac:dyDescent="0.2">
      <c r="B82" s="397"/>
      <c r="C82" s="397"/>
      <c r="D82" s="442"/>
      <c r="E82" s="397"/>
      <c r="F82" s="98" t="str">
        <f>'WC20 (ANNUAL)'!B22</f>
        <v>2014/2015</v>
      </c>
      <c r="G82" s="537">
        <f>'WC20 (ANNUAL)'!E22</f>
        <v>0</v>
      </c>
      <c r="H82" s="451">
        <f>'WC20 (ANNUAL)'!F22</f>
        <v>0</v>
      </c>
      <c r="I82" s="399"/>
      <c r="J82" s="452" t="str">
        <f t="shared" si="0"/>
        <v/>
      </c>
      <c r="K82" s="394"/>
      <c r="L82" s="399"/>
      <c r="M82" s="399"/>
      <c r="N82" s="572"/>
    </row>
    <row r="83" spans="2:14" s="392" customFormat="1" x14ac:dyDescent="0.2">
      <c r="B83" s="397"/>
      <c r="C83" s="397"/>
      <c r="D83" s="442"/>
      <c r="E83" s="397"/>
      <c r="F83" s="98" t="str">
        <f>'WC20 (ANNUAL)'!B23</f>
        <v>2013/2014</v>
      </c>
      <c r="G83" s="537">
        <f>'WC20 (ANNUAL)'!E23</f>
        <v>0</v>
      </c>
      <c r="H83" s="451">
        <f>'WC20 (ANNUAL)'!F23</f>
        <v>0</v>
      </c>
      <c r="I83" s="399"/>
      <c r="J83" s="452" t="str">
        <f t="shared" si="0"/>
        <v/>
      </c>
      <c r="K83" s="394"/>
      <c r="L83" s="399"/>
      <c r="M83" s="399"/>
      <c r="N83" s="572"/>
    </row>
    <row r="84" spans="2:14" s="392" customFormat="1" x14ac:dyDescent="0.2">
      <c r="B84" s="397"/>
      <c r="C84" s="397"/>
      <c r="D84" s="442"/>
      <c r="E84" s="397"/>
      <c r="F84" s="98" t="str">
        <f>'WC20 (ANNUAL)'!B24</f>
        <v>2012/2013</v>
      </c>
      <c r="G84" s="537">
        <f>'WC20 (ANNUAL)'!E24</f>
        <v>0</v>
      </c>
      <c r="H84" s="451">
        <f>'WC20 (ANNUAL)'!F24</f>
        <v>0</v>
      </c>
      <c r="I84" s="399"/>
      <c r="J84" s="452" t="str">
        <f t="shared" si="0"/>
        <v/>
      </c>
      <c r="K84" s="394"/>
      <c r="L84" s="399"/>
      <c r="M84" s="399"/>
      <c r="N84" s="572"/>
    </row>
    <row r="85" spans="2:14" s="392" customFormat="1" x14ac:dyDescent="0.2">
      <c r="B85" s="397"/>
      <c r="C85" s="397"/>
      <c r="D85" s="442"/>
      <c r="E85" s="397"/>
      <c r="F85" s="98" t="str">
        <f>'WC20 (ANNUAL)'!B25</f>
        <v>2011/2012</v>
      </c>
      <c r="G85" s="537">
        <f>'WC20 (ANNUAL)'!E25</f>
        <v>0</v>
      </c>
      <c r="H85" s="451">
        <f>'WC20 (ANNUAL)'!F25</f>
        <v>0</v>
      </c>
      <c r="I85" s="399"/>
      <c r="J85" s="452" t="str">
        <f t="shared" si="0"/>
        <v/>
      </c>
      <c r="K85" s="394"/>
      <c r="L85" s="399"/>
      <c r="M85" s="399"/>
      <c r="N85" s="572"/>
    </row>
    <row r="86" spans="2:14" s="392" customFormat="1" x14ac:dyDescent="0.2">
      <c r="B86" s="397"/>
      <c r="C86" s="397"/>
      <c r="D86" s="442"/>
      <c r="E86" s="397"/>
      <c r="F86" s="98" t="str">
        <f>'WC20 (ANNUAL)'!B26</f>
        <v>2010/2011</v>
      </c>
      <c r="G86" s="537">
        <f>'WC20 (ANNUAL)'!E26</f>
        <v>0</v>
      </c>
      <c r="H86" s="451">
        <f>'WC20 (ANNUAL)'!F26</f>
        <v>0</v>
      </c>
      <c r="I86" s="399"/>
      <c r="J86" s="452" t="str">
        <f t="shared" si="0"/>
        <v/>
      </c>
      <c r="K86" s="394"/>
      <c r="L86" s="399"/>
      <c r="M86" s="399"/>
      <c r="N86" s="572"/>
    </row>
    <row r="87" spans="2:14" s="392" customFormat="1" x14ac:dyDescent="0.2">
      <c r="B87" s="397"/>
      <c r="C87" s="397"/>
      <c r="D87" s="442"/>
      <c r="E87" s="397"/>
      <c r="F87" s="98" t="str">
        <f>'WC20 (ANNUAL)'!B27</f>
        <v>2009/2010</v>
      </c>
      <c r="G87" s="537">
        <f>'WC20 (ANNUAL)'!E27</f>
        <v>0</v>
      </c>
      <c r="H87" s="451">
        <f>'WC20 (ANNUAL)'!F27</f>
        <v>0</v>
      </c>
      <c r="I87" s="399"/>
      <c r="J87" s="452" t="str">
        <f t="shared" si="0"/>
        <v/>
      </c>
      <c r="K87" s="394"/>
      <c r="L87" s="399"/>
      <c r="M87" s="399"/>
      <c r="N87" s="572"/>
    </row>
    <row r="88" spans="2:14" s="392" customFormat="1" x14ac:dyDescent="0.2">
      <c r="B88" s="397"/>
      <c r="C88" s="397"/>
      <c r="D88" s="442"/>
      <c r="E88" s="397"/>
      <c r="F88" s="98" t="str">
        <f>'WC20 (ANNUAL)'!B28</f>
        <v>2008/2009</v>
      </c>
      <c r="G88" s="537">
        <f>'WC20 (ANNUAL)'!E28</f>
        <v>0</v>
      </c>
      <c r="H88" s="451">
        <f>'WC20 (ANNUAL)'!F28</f>
        <v>0</v>
      </c>
      <c r="I88" s="399"/>
      <c r="J88" s="452" t="str">
        <f t="shared" si="0"/>
        <v/>
      </c>
      <c r="K88" s="394"/>
      <c r="L88" s="399"/>
      <c r="M88" s="399"/>
      <c r="N88" s="572"/>
    </row>
    <row r="89" spans="2:14" s="392" customFormat="1" x14ac:dyDescent="0.2">
      <c r="B89" s="397"/>
      <c r="C89" s="397"/>
      <c r="D89" s="442"/>
      <c r="E89" s="397"/>
      <c r="F89" s="99" t="s">
        <v>48</v>
      </c>
      <c r="G89" s="537">
        <f>'WC20 (ANNUAL)'!E29</f>
        <v>0</v>
      </c>
      <c r="H89" s="451">
        <f>'WC20 (ANNUAL)'!F29</f>
        <v>0</v>
      </c>
      <c r="I89" s="399"/>
      <c r="J89" s="452" t="str">
        <f t="shared" si="0"/>
        <v/>
      </c>
      <c r="K89" s="394"/>
      <c r="L89" s="399"/>
      <c r="M89" s="399"/>
      <c r="N89" s="572"/>
    </row>
    <row r="90" spans="2:14" s="392" customFormat="1" x14ac:dyDescent="0.2">
      <c r="B90" s="397"/>
      <c r="C90" s="397"/>
      <c r="D90" s="442"/>
      <c r="E90" s="397"/>
      <c r="F90" s="100" t="s">
        <v>46</v>
      </c>
      <c r="G90" s="538">
        <f>'WC20 (ANNUAL)'!E30</f>
        <v>0</v>
      </c>
      <c r="H90" s="453">
        <f>'WC20 (ANNUAL)'!F30</f>
        <v>0</v>
      </c>
      <c r="I90" s="399"/>
      <c r="J90" s="452" t="str">
        <f t="shared" si="0"/>
        <v/>
      </c>
      <c r="K90" s="394"/>
      <c r="L90" s="399"/>
      <c r="M90" s="399"/>
      <c r="N90" s="572"/>
    </row>
    <row r="91" spans="2:14" s="392" customFormat="1" x14ac:dyDescent="0.2">
      <c r="B91" s="397"/>
      <c r="C91" s="397"/>
      <c r="D91" s="442"/>
      <c r="E91" s="397"/>
      <c r="F91" s="399"/>
      <c r="G91" s="539"/>
      <c r="H91" s="390"/>
      <c r="I91" s="399"/>
      <c r="J91" s="454"/>
      <c r="K91" s="455"/>
      <c r="L91" s="399"/>
      <c r="M91" s="399"/>
      <c r="N91" s="572"/>
    </row>
    <row r="92" spans="2:14" s="392" customFormat="1" x14ac:dyDescent="0.2">
      <c r="B92" s="365" t="s">
        <v>59</v>
      </c>
      <c r="C92" s="602" t="s">
        <v>137</v>
      </c>
      <c r="D92" s="602"/>
      <c r="E92" s="602"/>
      <c r="F92" s="602"/>
      <c r="G92" s="602"/>
      <c r="H92" s="602"/>
      <c r="I92" s="602"/>
      <c r="J92" s="602"/>
      <c r="K92" s="602"/>
      <c r="L92" s="602"/>
      <c r="M92" s="602"/>
      <c r="N92" s="603"/>
    </row>
    <row r="93" spans="2:14" s="392" customFormat="1" x14ac:dyDescent="0.2">
      <c r="B93" s="438" t="s">
        <v>116</v>
      </c>
      <c r="C93" s="464"/>
      <c r="D93" s="91" t="str">
        <f>IF(E93="","OK","")</f>
        <v>OK</v>
      </c>
      <c r="E93" s="92" t="str">
        <f>IF(F94&gt;0,"FAIL","")</f>
        <v/>
      </c>
      <c r="F93" s="465" t="s">
        <v>28</v>
      </c>
      <c r="G93" s="464"/>
      <c r="H93" s="464"/>
      <c r="I93" s="464"/>
      <c r="J93" s="464"/>
      <c r="K93" s="457"/>
      <c r="L93" s="458"/>
      <c r="M93" s="458"/>
      <c r="N93" s="572"/>
    </row>
    <row r="94" spans="2:14" s="392" customFormat="1" ht="12.75" customHeight="1" x14ac:dyDescent="0.2">
      <c r="B94" s="397"/>
      <c r="C94" s="676" t="s">
        <v>133</v>
      </c>
      <c r="D94" s="676"/>
      <c r="E94" s="677"/>
      <c r="F94" s="466">
        <f>COUNTIF(J95:J107,"FAIL")</f>
        <v>0</v>
      </c>
      <c r="G94" s="467" t="s">
        <v>117</v>
      </c>
      <c r="H94" s="468" t="s">
        <v>120</v>
      </c>
      <c r="I94" s="450" t="s">
        <v>74</v>
      </c>
      <c r="J94" s="450" t="s">
        <v>33</v>
      </c>
      <c r="K94" s="469"/>
      <c r="L94" s="372"/>
      <c r="M94" s="372"/>
      <c r="N94" s="572"/>
    </row>
    <row r="95" spans="2:14" s="392" customFormat="1" x14ac:dyDescent="0.2">
      <c r="B95" s="397"/>
      <c r="C95" s="676"/>
      <c r="D95" s="676"/>
      <c r="E95" s="677"/>
      <c r="F95" s="105" t="str">
        <f>'WC20 (ANNUAL)'!B18</f>
        <v>2018/2019</v>
      </c>
      <c r="G95" s="540">
        <f>'WC20 (ANNUAL)'!D18</f>
        <v>0</v>
      </c>
      <c r="H95" s="540">
        <f>'WC101 (ANNUAL)'!O29</f>
        <v>0</v>
      </c>
      <c r="I95" s="463">
        <f>G95-H95</f>
        <v>0</v>
      </c>
      <c r="J95" s="461" t="str">
        <f t="shared" ref="J95:J107" si="1">IF(ABS(I95)&gt;10,"FAIL","")</f>
        <v/>
      </c>
      <c r="K95" s="368"/>
      <c r="L95" s="367"/>
      <c r="M95" s="367"/>
      <c r="N95" s="572"/>
    </row>
    <row r="96" spans="2:14" s="392" customFormat="1" x14ac:dyDescent="0.2">
      <c r="B96" s="397"/>
      <c r="C96" s="676"/>
      <c r="D96" s="676"/>
      <c r="E96" s="677"/>
      <c r="F96" s="106" t="str">
        <f>'WC20 (ANNUAL)'!B19</f>
        <v>2017/2018</v>
      </c>
      <c r="G96" s="540">
        <f>'WC20 (ANNUAL)'!D19</f>
        <v>0</v>
      </c>
      <c r="H96" s="540">
        <f>'WC101 (ANNUAL)'!N29</f>
        <v>0</v>
      </c>
      <c r="I96" s="463">
        <f t="shared" ref="I96:I107" si="2">G96-H96</f>
        <v>0</v>
      </c>
      <c r="J96" s="461" t="str">
        <f t="shared" si="1"/>
        <v/>
      </c>
      <c r="K96" s="368"/>
      <c r="L96" s="367"/>
      <c r="M96" s="367"/>
      <c r="N96" s="572"/>
    </row>
    <row r="97" spans="2:14" s="392" customFormat="1" x14ac:dyDescent="0.2">
      <c r="B97" s="397"/>
      <c r="C97" s="373"/>
      <c r="D97" s="373"/>
      <c r="E97" s="374"/>
      <c r="F97" s="106" t="str">
        <f>'WC20 (ANNUAL)'!B20</f>
        <v>2016/2017</v>
      </c>
      <c r="G97" s="540">
        <f>'WC20 (ANNUAL)'!D20</f>
        <v>0</v>
      </c>
      <c r="H97" s="540">
        <f>'WC101 (ANNUAL)'!M29</f>
        <v>0</v>
      </c>
      <c r="I97" s="463">
        <f t="shared" si="2"/>
        <v>0</v>
      </c>
      <c r="J97" s="461" t="str">
        <f>IF(ABS(I97)&gt;10,"FAIL","")</f>
        <v/>
      </c>
      <c r="K97" s="368"/>
      <c r="L97" s="367"/>
      <c r="M97" s="367"/>
      <c r="N97" s="572"/>
    </row>
    <row r="98" spans="2:14" s="392" customFormat="1" x14ac:dyDescent="0.2">
      <c r="B98" s="397"/>
      <c r="C98" s="470"/>
      <c r="D98" s="471"/>
      <c r="E98" s="438"/>
      <c r="F98" s="106" t="str">
        <f>'WC20 (ANNUAL)'!B21</f>
        <v>2015/2016</v>
      </c>
      <c r="G98" s="540">
        <f>'WC20 (ANNUAL)'!D21</f>
        <v>0</v>
      </c>
      <c r="H98" s="540">
        <f>'WC101 (ANNUAL)'!L29</f>
        <v>0</v>
      </c>
      <c r="I98" s="463">
        <f t="shared" si="2"/>
        <v>0</v>
      </c>
      <c r="J98" s="461" t="str">
        <f t="shared" si="1"/>
        <v/>
      </c>
      <c r="K98" s="368"/>
      <c r="L98" s="367"/>
      <c r="M98" s="367"/>
      <c r="N98" s="572"/>
    </row>
    <row r="99" spans="2:14" s="392" customFormat="1" x14ac:dyDescent="0.2">
      <c r="B99" s="397"/>
      <c r="C99" s="620"/>
      <c r="D99" s="471"/>
      <c r="E99" s="438"/>
      <c r="F99" s="106" t="str">
        <f>'WC20 (ANNUAL)'!B22</f>
        <v>2014/2015</v>
      </c>
      <c r="G99" s="540">
        <f>'WC20 (ANNUAL)'!D22</f>
        <v>0</v>
      </c>
      <c r="H99" s="540">
        <f>'WC101 (ANNUAL)'!K29</f>
        <v>0</v>
      </c>
      <c r="I99" s="463">
        <f t="shared" si="2"/>
        <v>0</v>
      </c>
      <c r="J99" s="461" t="str">
        <f t="shared" si="1"/>
        <v/>
      </c>
      <c r="K99" s="368"/>
      <c r="L99" s="367"/>
      <c r="M99" s="367"/>
      <c r="N99" s="572"/>
    </row>
    <row r="100" spans="2:14" s="392" customFormat="1" x14ac:dyDescent="0.2">
      <c r="B100" s="397"/>
      <c r="C100" s="620"/>
      <c r="D100" s="471"/>
      <c r="E100" s="438"/>
      <c r="F100" s="106" t="str">
        <f>'WC20 (ANNUAL)'!B23</f>
        <v>2013/2014</v>
      </c>
      <c r="G100" s="540">
        <f>'WC20 (ANNUAL)'!D23</f>
        <v>0</v>
      </c>
      <c r="H100" s="540">
        <f>'WC101 (ANNUAL)'!J29</f>
        <v>0</v>
      </c>
      <c r="I100" s="463">
        <f t="shared" si="2"/>
        <v>0</v>
      </c>
      <c r="J100" s="461" t="str">
        <f t="shared" si="1"/>
        <v/>
      </c>
      <c r="K100" s="394"/>
      <c r="L100" s="399"/>
      <c r="M100" s="454"/>
      <c r="N100" s="572"/>
    </row>
    <row r="101" spans="2:14" s="392" customFormat="1" x14ac:dyDescent="0.2">
      <c r="B101" s="397"/>
      <c r="C101" s="472"/>
      <c r="D101" s="471"/>
      <c r="E101" s="438"/>
      <c r="F101" s="106" t="str">
        <f>'WC20 (ANNUAL)'!B24</f>
        <v>2012/2013</v>
      </c>
      <c r="G101" s="540">
        <f>'WC20 (ANNUAL)'!D24</f>
        <v>0</v>
      </c>
      <c r="H101" s="540">
        <f>'WC101 (ANNUAL)'!I29</f>
        <v>0</v>
      </c>
      <c r="I101" s="463">
        <f t="shared" si="2"/>
        <v>0</v>
      </c>
      <c r="J101" s="461" t="str">
        <f t="shared" si="1"/>
        <v/>
      </c>
      <c r="K101" s="394"/>
      <c r="L101" s="399"/>
      <c r="M101" s="454"/>
      <c r="N101" s="572"/>
    </row>
    <row r="102" spans="2:14" s="392" customFormat="1" x14ac:dyDescent="0.2">
      <c r="B102" s="397"/>
      <c r="C102" s="472"/>
      <c r="D102" s="471"/>
      <c r="E102" s="438"/>
      <c r="F102" s="106" t="str">
        <f>'WC20 (ANNUAL)'!B25</f>
        <v>2011/2012</v>
      </c>
      <c r="G102" s="540">
        <f>'WC20 (ANNUAL)'!D25</f>
        <v>0</v>
      </c>
      <c r="H102" s="540">
        <f>'WC101 (ANNUAL)'!H29</f>
        <v>0</v>
      </c>
      <c r="I102" s="463">
        <f t="shared" si="2"/>
        <v>0</v>
      </c>
      <c r="J102" s="461" t="str">
        <f t="shared" si="1"/>
        <v/>
      </c>
      <c r="K102" s="394"/>
      <c r="L102" s="399"/>
      <c r="M102" s="454"/>
      <c r="N102" s="572"/>
    </row>
    <row r="103" spans="2:14" s="392" customFormat="1" x14ac:dyDescent="0.2">
      <c r="B103" s="397"/>
      <c r="C103" s="472"/>
      <c r="D103" s="471"/>
      <c r="E103" s="438"/>
      <c r="F103" s="106" t="str">
        <f>'WC20 (ANNUAL)'!B26</f>
        <v>2010/2011</v>
      </c>
      <c r="G103" s="540">
        <f>'WC20 (ANNUAL)'!D26</f>
        <v>0</v>
      </c>
      <c r="H103" s="540">
        <f>'WC101 (ANNUAL)'!G29</f>
        <v>0</v>
      </c>
      <c r="I103" s="463">
        <f t="shared" si="2"/>
        <v>0</v>
      </c>
      <c r="J103" s="461" t="str">
        <f>IF(ABS(I103)&gt;10,"FAIL","")</f>
        <v/>
      </c>
      <c r="K103" s="394"/>
      <c r="L103" s="399"/>
      <c r="M103" s="454"/>
      <c r="N103" s="572"/>
    </row>
    <row r="104" spans="2:14" s="392" customFormat="1" x14ac:dyDescent="0.2">
      <c r="B104" s="397"/>
      <c r="C104" s="472"/>
      <c r="D104" s="471"/>
      <c r="E104" s="438"/>
      <c r="F104" s="106" t="str">
        <f>'WC20 (ANNUAL)'!B27</f>
        <v>2009/2010</v>
      </c>
      <c r="G104" s="540">
        <f>'WC20 (ANNUAL)'!D27</f>
        <v>0</v>
      </c>
      <c r="H104" s="540">
        <f>'WC101 (ANNUAL)'!F29</f>
        <v>0</v>
      </c>
      <c r="I104" s="463">
        <f t="shared" si="2"/>
        <v>0</v>
      </c>
      <c r="J104" s="461" t="str">
        <f t="shared" si="1"/>
        <v/>
      </c>
      <c r="K104" s="394"/>
      <c r="L104" s="399"/>
      <c r="M104" s="454"/>
      <c r="N104" s="572"/>
    </row>
    <row r="105" spans="2:14" s="392" customFormat="1" x14ac:dyDescent="0.2">
      <c r="B105" s="397"/>
      <c r="C105" s="472"/>
      <c r="D105" s="471"/>
      <c r="E105" s="438"/>
      <c r="F105" s="106" t="str">
        <f>'WC20 (ANNUAL)'!B28</f>
        <v>2008/2009</v>
      </c>
      <c r="G105" s="540">
        <f>'WC20 (ANNUAL)'!D28</f>
        <v>0</v>
      </c>
      <c r="H105" s="540">
        <f>'WC101 (ANNUAL)'!E29</f>
        <v>0</v>
      </c>
      <c r="I105" s="463">
        <f t="shared" si="2"/>
        <v>0</v>
      </c>
      <c r="J105" s="461" t="str">
        <f t="shared" si="1"/>
        <v/>
      </c>
      <c r="K105" s="394"/>
      <c r="L105" s="399"/>
      <c r="M105" s="454"/>
      <c r="N105" s="572"/>
    </row>
    <row r="106" spans="2:14" s="392" customFormat="1" x14ac:dyDescent="0.2">
      <c r="B106" s="397"/>
      <c r="C106" s="472"/>
      <c r="D106" s="471"/>
      <c r="E106" s="438"/>
      <c r="F106" s="104" t="s">
        <v>48</v>
      </c>
      <c r="G106" s="540">
        <f>'WC20 (ANNUAL)'!D29</f>
        <v>0</v>
      </c>
      <c r="H106" s="540">
        <f>'WC101 (ANNUAL)'!D29</f>
        <v>0</v>
      </c>
      <c r="I106" s="463">
        <f t="shared" si="2"/>
        <v>0</v>
      </c>
      <c r="J106" s="461" t="str">
        <f t="shared" si="1"/>
        <v/>
      </c>
      <c r="K106" s="394"/>
      <c r="L106" s="399"/>
      <c r="M106" s="454"/>
      <c r="N106" s="572"/>
    </row>
    <row r="107" spans="2:14" s="392" customFormat="1" x14ac:dyDescent="0.2">
      <c r="B107" s="397"/>
      <c r="C107" s="472"/>
      <c r="D107" s="471"/>
      <c r="E107" s="438"/>
      <c r="F107" s="103" t="s">
        <v>46</v>
      </c>
      <c r="G107" s="540">
        <f>'WC20 (ANNUAL)'!D30</f>
        <v>0</v>
      </c>
      <c r="H107" s="540">
        <f>'WC101 (ANNUAL)'!P29</f>
        <v>0</v>
      </c>
      <c r="I107" s="463">
        <f t="shared" si="2"/>
        <v>0</v>
      </c>
      <c r="J107" s="461" t="str">
        <f t="shared" si="1"/>
        <v/>
      </c>
      <c r="K107" s="394"/>
      <c r="L107" s="399"/>
      <c r="M107" s="454"/>
      <c r="N107" s="572"/>
    </row>
    <row r="108" spans="2:14" s="392" customFormat="1" x14ac:dyDescent="0.2">
      <c r="B108" s="470"/>
      <c r="C108" s="459"/>
      <c r="D108" s="459"/>
      <c r="E108" s="459"/>
      <c r="F108" s="394"/>
      <c r="G108" s="394"/>
      <c r="H108" s="394"/>
      <c r="I108" s="394"/>
      <c r="J108" s="541"/>
      <c r="K108" s="375"/>
      <c r="L108" s="375"/>
      <c r="M108" s="375"/>
      <c r="N108" s="572"/>
    </row>
    <row r="109" spans="2:14" s="392" customFormat="1" x14ac:dyDescent="0.2">
      <c r="B109" s="365" t="s">
        <v>61</v>
      </c>
      <c r="C109" s="687" t="s">
        <v>20</v>
      </c>
      <c r="D109" s="602"/>
      <c r="E109" s="602"/>
      <c r="F109" s="602"/>
      <c r="G109" s="602"/>
      <c r="H109" s="602"/>
      <c r="I109" s="602"/>
      <c r="J109" s="602"/>
      <c r="K109" s="602"/>
      <c r="L109" s="602"/>
      <c r="M109" s="602"/>
      <c r="N109" s="688"/>
    </row>
    <row r="110" spans="2:14" s="392" customFormat="1" x14ac:dyDescent="0.2">
      <c r="B110" s="438" t="s">
        <v>113</v>
      </c>
      <c r="C110" s="393"/>
      <c r="D110" s="480"/>
      <c r="E110" s="481"/>
      <c r="F110" s="474"/>
      <c r="G110" s="691" t="str">
        <f>CONCATENATE("From ",'WC20 (ANNUAL)'!B18," Return")</f>
        <v>From 2018/2019 Return</v>
      </c>
      <c r="H110" s="689" t="str">
        <f>CONCATENATE("From ",'WC20 (ANNUAL)'!B19," Return")</f>
        <v>From 2017/2018 Return</v>
      </c>
      <c r="I110" s="689" t="str">
        <f>CONCATENATE("From ",'WC20 (ANNUAL)'!B20," Return")</f>
        <v>From 2016/2017 Return</v>
      </c>
      <c r="J110" s="394"/>
      <c r="K110" s="548"/>
      <c r="L110" s="548"/>
      <c r="M110" s="548"/>
      <c r="N110" s="583"/>
    </row>
    <row r="111" spans="2:14" s="392" customFormat="1" x14ac:dyDescent="0.2">
      <c r="B111" s="460"/>
      <c r="C111" s="460"/>
      <c r="D111" s="398"/>
      <c r="E111" s="473"/>
      <c r="F111" s="475"/>
      <c r="G111" s="692"/>
      <c r="H111" s="690"/>
      <c r="I111" s="690"/>
      <c r="J111" s="394"/>
      <c r="K111" s="548"/>
      <c r="L111" s="548"/>
      <c r="M111" s="548"/>
      <c r="N111" s="583"/>
    </row>
    <row r="112" spans="2:14" s="392" customFormat="1" x14ac:dyDescent="0.2">
      <c r="B112" s="460"/>
      <c r="C112" s="460"/>
      <c r="D112" s="393"/>
      <c r="E112" s="482"/>
      <c r="F112" s="403" t="s">
        <v>129</v>
      </c>
      <c r="G112" s="102">
        <f>'WC20 (ANNUAL)'!D30</f>
        <v>0</v>
      </c>
      <c r="H112" s="110">
        <f>H38</f>
        <v>0</v>
      </c>
      <c r="I112" s="110">
        <f>J38</f>
        <v>0</v>
      </c>
      <c r="J112" s="394"/>
      <c r="K112" s="548"/>
      <c r="L112" s="548"/>
      <c r="M112" s="548"/>
      <c r="N112" s="572"/>
    </row>
    <row r="113" spans="2:14" s="392" customFormat="1" x14ac:dyDescent="0.2">
      <c r="B113" s="460"/>
      <c r="C113" s="460"/>
      <c r="D113" s="393"/>
      <c r="E113" s="464"/>
      <c r="F113" s="483" t="s">
        <v>6</v>
      </c>
      <c r="G113" s="102">
        <f>'WC20 (ANNUAL)'!F30</f>
        <v>0</v>
      </c>
      <c r="H113" s="111">
        <f>H39</f>
        <v>0</v>
      </c>
      <c r="I113" s="110">
        <f>J39</f>
        <v>0</v>
      </c>
      <c r="J113" s="394"/>
      <c r="K113" s="548"/>
      <c r="L113" s="548"/>
      <c r="M113" s="548"/>
      <c r="N113" s="572"/>
    </row>
    <row r="114" spans="2:14" s="392" customFormat="1" x14ac:dyDescent="0.2">
      <c r="B114" s="393"/>
      <c r="C114" s="393"/>
      <c r="D114" s="393"/>
      <c r="E114" s="482"/>
      <c r="F114" s="483" t="s">
        <v>7</v>
      </c>
      <c r="G114" s="102">
        <f>'WC20 (ANNUAL)'!G30</f>
        <v>0</v>
      </c>
      <c r="H114" s="102">
        <f>H40</f>
        <v>0</v>
      </c>
      <c r="I114" s="110">
        <f>J40</f>
        <v>0</v>
      </c>
      <c r="J114" s="394"/>
      <c r="K114" s="548"/>
      <c r="L114" s="548"/>
      <c r="M114" s="548"/>
      <c r="N114" s="572"/>
    </row>
    <row r="115" spans="2:14" s="392" customFormat="1" x14ac:dyDescent="0.2">
      <c r="B115" s="393"/>
      <c r="C115" s="393"/>
      <c r="D115" s="393"/>
      <c r="E115" s="464"/>
      <c r="F115" s="483" t="s">
        <v>138</v>
      </c>
      <c r="G115" s="102">
        <f>SUM(H113:H114)</f>
        <v>0</v>
      </c>
      <c r="H115" s="102">
        <f>SUM(I113:I114)</f>
        <v>0</v>
      </c>
      <c r="I115" s="102">
        <f>SUM(L39:L40)</f>
        <v>0</v>
      </c>
      <c r="J115" s="394"/>
      <c r="K115" s="548"/>
      <c r="L115" s="548"/>
      <c r="M115" s="548"/>
      <c r="N115" s="572"/>
    </row>
    <row r="116" spans="2:14" s="392" customFormat="1" x14ac:dyDescent="0.2">
      <c r="B116" s="393"/>
      <c r="C116" s="393"/>
      <c r="D116" s="484"/>
      <c r="E116" s="482"/>
      <c r="F116" s="484"/>
      <c r="G116" s="542"/>
      <c r="H116" s="485"/>
      <c r="I116" s="485"/>
      <c r="J116" s="394"/>
      <c r="K116" s="548"/>
      <c r="L116" s="548"/>
      <c r="M116" s="548"/>
      <c r="N116" s="583"/>
    </row>
    <row r="117" spans="2:14" s="392" customFormat="1" x14ac:dyDescent="0.2">
      <c r="B117" s="393"/>
      <c r="C117" s="393"/>
      <c r="D117" s="484"/>
      <c r="E117" s="464"/>
      <c r="F117" s="486" t="s">
        <v>19</v>
      </c>
      <c r="G117" s="112">
        <f>G112+G113+G114-G115</f>
        <v>0</v>
      </c>
      <c r="H117" s="112">
        <f>H112+H113+H114-H115</f>
        <v>0</v>
      </c>
      <c r="I117" s="112">
        <f>I112+I113+I114-I115</f>
        <v>0</v>
      </c>
      <c r="J117" s="394"/>
      <c r="K117" s="487"/>
      <c r="L117" s="399"/>
      <c r="M117" s="454"/>
      <c r="N117" s="583"/>
    </row>
    <row r="118" spans="2:14" s="392" customFormat="1" x14ac:dyDescent="0.2">
      <c r="B118" s="642"/>
      <c r="C118" s="642"/>
      <c r="D118" s="642"/>
      <c r="E118" s="642"/>
      <c r="F118" s="642"/>
      <c r="G118" s="642"/>
      <c r="H118" s="642"/>
      <c r="I118" s="642"/>
      <c r="J118" s="642"/>
      <c r="K118" s="642"/>
      <c r="L118" s="642"/>
      <c r="M118" s="642"/>
      <c r="N118" s="583"/>
    </row>
    <row r="119" spans="2:14" s="479" customFormat="1" x14ac:dyDescent="0.2">
      <c r="B119" s="365" t="s">
        <v>62</v>
      </c>
      <c r="C119" s="602" t="s">
        <v>139</v>
      </c>
      <c r="D119" s="602"/>
      <c r="E119" s="602"/>
      <c r="F119" s="602"/>
      <c r="G119" s="602"/>
      <c r="H119" s="602"/>
      <c r="I119" s="602"/>
      <c r="J119" s="602"/>
      <c r="K119" s="602"/>
      <c r="L119" s="602"/>
      <c r="M119" s="602"/>
      <c r="N119" s="603"/>
    </row>
    <row r="120" spans="2:14" s="479" customFormat="1" x14ac:dyDescent="0.2">
      <c r="B120" s="488" t="s">
        <v>108</v>
      </c>
      <c r="C120" s="407"/>
      <c r="D120" s="407"/>
      <c r="E120" s="407"/>
      <c r="F120" s="496"/>
      <c r="G120" s="496"/>
      <c r="H120" s="601"/>
      <c r="I120" s="601"/>
      <c r="J120" s="496"/>
      <c r="K120" s="496"/>
      <c r="L120" s="496"/>
      <c r="M120" s="454"/>
      <c r="N120" s="583"/>
    </row>
    <row r="121" spans="2:14" s="479" customFormat="1" ht="24" x14ac:dyDescent="0.2">
      <c r="B121" s="497"/>
      <c r="C121" s="497"/>
      <c r="D121" s="406"/>
      <c r="E121" s="407"/>
      <c r="F121" s="496"/>
      <c r="G121" s="496"/>
      <c r="H121" s="478" t="str">
        <f>CONCATENATE('WC20 (ANNUAL)'!B18," Reporting Year")</f>
        <v>2018/2019 Reporting Year</v>
      </c>
      <c r="I121" s="468" t="str">
        <f>CONCATENATE('WC20 (ANNUAL)'!B19," Reporting Year")</f>
        <v>2017/2018 Reporting Year</v>
      </c>
      <c r="J121" s="468" t="str">
        <f>CONCATENATE('WC20 (ANNUAL)'!B20," Reporting Year")</f>
        <v>2016/2017 Reporting Year</v>
      </c>
      <c r="K121" s="450" t="s">
        <v>76</v>
      </c>
      <c r="L121" s="450"/>
      <c r="M121" s="454"/>
      <c r="N121" s="583"/>
    </row>
    <row r="122" spans="2:14" s="479" customFormat="1" x14ac:dyDescent="0.2">
      <c r="B122" s="497"/>
      <c r="C122" s="497"/>
      <c r="D122" s="406"/>
      <c r="E122" s="407"/>
      <c r="F122" s="496"/>
      <c r="G122" s="496"/>
      <c r="H122" s="450" t="s">
        <v>84</v>
      </c>
      <c r="I122" s="450" t="s">
        <v>40</v>
      </c>
      <c r="J122" s="450" t="s">
        <v>41</v>
      </c>
      <c r="K122" s="498" t="s">
        <v>77</v>
      </c>
      <c r="L122" s="498" t="s">
        <v>78</v>
      </c>
      <c r="M122" s="454"/>
      <c r="N122" s="583"/>
    </row>
    <row r="123" spans="2:14" s="479" customFormat="1" x14ac:dyDescent="0.2">
      <c r="B123" s="499"/>
      <c r="C123" s="500"/>
      <c r="D123" s="500"/>
      <c r="E123" s="600" t="s">
        <v>177</v>
      </c>
      <c r="F123" s="596"/>
      <c r="G123" s="597"/>
      <c r="H123" s="462">
        <f>G117</f>
        <v>0</v>
      </c>
      <c r="I123" s="462">
        <f>H117</f>
        <v>0</v>
      </c>
      <c r="J123" s="462">
        <f>I117</f>
        <v>0</v>
      </c>
      <c r="K123" s="501" t="str">
        <f t="shared" ref="K123:L124" si="3">IF(I123=0,"",H123/I123)</f>
        <v/>
      </c>
      <c r="L123" s="501" t="str">
        <f t="shared" si="3"/>
        <v/>
      </c>
      <c r="M123" s="454"/>
      <c r="N123" s="583"/>
    </row>
    <row r="124" spans="2:14" s="479" customFormat="1" x14ac:dyDescent="0.2">
      <c r="B124" s="499"/>
      <c r="C124" s="502"/>
      <c r="D124" s="502"/>
      <c r="E124" s="693" t="s">
        <v>178</v>
      </c>
      <c r="F124" s="596"/>
      <c r="G124" s="597"/>
      <c r="H124" s="462">
        <f>'WC30 (ANNUAL)'!J24</f>
        <v>0</v>
      </c>
      <c r="I124" s="462">
        <f>H44</f>
        <v>0</v>
      </c>
      <c r="J124" s="462">
        <f>J44</f>
        <v>0</v>
      </c>
      <c r="K124" s="501" t="str">
        <f t="shared" si="3"/>
        <v/>
      </c>
      <c r="L124" s="501" t="str">
        <f t="shared" si="3"/>
        <v/>
      </c>
      <c r="M124" s="454"/>
      <c r="N124" s="583"/>
    </row>
    <row r="125" spans="2:14" s="479" customFormat="1" x14ac:dyDescent="0.2">
      <c r="B125" s="499"/>
      <c r="C125" s="503"/>
      <c r="D125" s="503"/>
      <c r="E125" s="595" t="s">
        <v>179</v>
      </c>
      <c r="F125" s="596"/>
      <c r="G125" s="597"/>
      <c r="H125" s="462">
        <f>'WC30 (ANNUAL)'!J27</f>
        <v>0</v>
      </c>
      <c r="I125" s="462">
        <f>H46</f>
        <v>0</v>
      </c>
      <c r="J125" s="462">
        <f>J46</f>
        <v>0</v>
      </c>
      <c r="K125" s="501" t="str">
        <f>IF(I125=0,"",H125/I125)</f>
        <v/>
      </c>
      <c r="L125" s="501" t="str">
        <f>IF(J125=0,"",I125/J125)</f>
        <v/>
      </c>
      <c r="M125" s="454"/>
      <c r="N125" s="583"/>
    </row>
    <row r="126" spans="2:14" s="479" customFormat="1" x14ac:dyDescent="0.2">
      <c r="B126" s="499"/>
      <c r="C126" s="500"/>
      <c r="D126" s="500"/>
      <c r="E126" s="675" t="s">
        <v>86</v>
      </c>
      <c r="F126" s="596"/>
      <c r="G126" s="597"/>
      <c r="H126" s="504" t="str">
        <f>IF(H125=0,"",H123/H125)</f>
        <v/>
      </c>
      <c r="I126" s="504" t="str">
        <f>IF(I125=0,"",I123/I125)</f>
        <v/>
      </c>
      <c r="J126" s="504" t="str">
        <f>IF(J125=0,"",J123/J125)</f>
        <v/>
      </c>
      <c r="K126" s="501" t="str">
        <f>IF(I126="","",H126/I126)</f>
        <v/>
      </c>
      <c r="L126" s="501" t="str">
        <f>IF(J126="","",I126/J126)</f>
        <v/>
      </c>
      <c r="M126" s="454"/>
      <c r="N126" s="583"/>
    </row>
    <row r="127" spans="2:14" s="392" customFormat="1" x14ac:dyDescent="0.2">
      <c r="B127" s="505"/>
      <c r="C127" s="683"/>
      <c r="D127" s="631"/>
      <c r="E127" s="631"/>
      <c r="F127" s="631"/>
      <c r="G127" s="631"/>
      <c r="H127" s="631"/>
      <c r="I127" s="631"/>
      <c r="J127" s="631"/>
      <c r="K127" s="631"/>
      <c r="L127" s="631"/>
      <c r="M127" s="631"/>
      <c r="N127" s="631"/>
    </row>
    <row r="128" spans="2:14" s="392" customFormat="1" x14ac:dyDescent="0.2">
      <c r="B128" s="365" t="s">
        <v>63</v>
      </c>
      <c r="C128" s="602" t="s">
        <v>88</v>
      </c>
      <c r="D128" s="602"/>
      <c r="E128" s="602"/>
      <c r="F128" s="602"/>
      <c r="G128" s="602"/>
      <c r="H128" s="602"/>
      <c r="I128" s="602"/>
      <c r="J128" s="602"/>
      <c r="K128" s="602"/>
      <c r="L128" s="602"/>
      <c r="M128" s="602"/>
      <c r="N128" s="603"/>
    </row>
    <row r="129" spans="2:14" s="392" customFormat="1" ht="24" x14ac:dyDescent="0.2">
      <c r="B129" s="593" t="s">
        <v>108</v>
      </c>
      <c r="C129" s="593"/>
      <c r="D129" s="108" t="str">
        <f>IF(E129="","OK","")</f>
        <v>OK</v>
      </c>
      <c r="E129" s="109" t="str">
        <f>IF(F130&gt;0,"CHECK","")</f>
        <v/>
      </c>
      <c r="F129" s="456" t="s">
        <v>80</v>
      </c>
      <c r="G129" s="399"/>
      <c r="H129" s="601"/>
      <c r="I129" s="601"/>
      <c r="J129" s="399"/>
      <c r="K129" s="490"/>
      <c r="L129" s="671" t="s">
        <v>118</v>
      </c>
      <c r="M129" s="671"/>
      <c r="N129" s="583"/>
    </row>
    <row r="130" spans="2:14" s="392" customFormat="1" ht="36" x14ac:dyDescent="0.2">
      <c r="B130" s="489"/>
      <c r="C130" s="684" t="s">
        <v>134</v>
      </c>
      <c r="D130" s="491"/>
      <c r="E130" s="487" t="s">
        <v>69</v>
      </c>
      <c r="F130" s="476">
        <f>COUNTIF(L136:L138,"CHECK")</f>
        <v>0</v>
      </c>
      <c r="G130" s="473"/>
      <c r="H130" s="468" t="str">
        <f>CONCATENATE("from ",'WC20 (ANNUAL)'!B18,," Earned Premium &amp; Expenses")</f>
        <v>from 2018/2019 Earned Premium &amp; Expenses</v>
      </c>
      <c r="I130" s="468" t="str">
        <f>CONCATENATE("from ",'WC20 (ANNUAL)'!B19,," Earned Premium &amp; Expenses")</f>
        <v>from 2017/2018 Earned Premium &amp; Expenses</v>
      </c>
      <c r="J130" s="468" t="str">
        <f>CONCATENATE("from ",'WC20 (ANNUAL)'!B20,," Earned Premium &amp; Expenses")</f>
        <v>from 2016/2017 Earned Premium &amp; Expenses</v>
      </c>
      <c r="K130" s="394"/>
      <c r="L130" s="665"/>
      <c r="M130" s="666"/>
      <c r="N130" s="580" t="str">
        <f>IF(E129="CHECK",L130="","")</f>
        <v/>
      </c>
    </row>
    <row r="131" spans="2:14" s="392" customFormat="1" x14ac:dyDescent="0.2">
      <c r="B131" s="397"/>
      <c r="C131" s="685"/>
      <c r="D131" s="395"/>
      <c r="E131" s="598" t="s">
        <v>89</v>
      </c>
      <c r="F131" s="599"/>
      <c r="G131" s="599"/>
      <c r="H131" s="506">
        <f>'WC30 (ANNUAL)'!J40</f>
        <v>0</v>
      </c>
      <c r="I131" s="477">
        <f>H47</f>
        <v>0</v>
      </c>
      <c r="J131" s="477">
        <f>J47</f>
        <v>0</v>
      </c>
      <c r="K131" s="394"/>
      <c r="L131" s="667"/>
      <c r="M131" s="668"/>
      <c r="N131" s="583"/>
    </row>
    <row r="132" spans="2:14" s="392" customFormat="1" x14ac:dyDescent="0.2">
      <c r="B132" s="397"/>
      <c r="C132" s="685"/>
      <c r="D132" s="395"/>
      <c r="E132" s="598" t="s">
        <v>90</v>
      </c>
      <c r="F132" s="599"/>
      <c r="G132" s="599"/>
      <c r="H132" s="506">
        <f>'WC30 (ANNUAL)'!J45</f>
        <v>0</v>
      </c>
      <c r="I132" s="477">
        <f>H48</f>
        <v>0</v>
      </c>
      <c r="J132" s="477">
        <f>J48</f>
        <v>0</v>
      </c>
      <c r="K132" s="394"/>
      <c r="L132" s="667"/>
      <c r="M132" s="668"/>
      <c r="N132" s="583"/>
    </row>
    <row r="133" spans="2:14" s="392" customFormat="1" x14ac:dyDescent="0.2">
      <c r="B133" s="401"/>
      <c r="C133" s="685"/>
      <c r="D133" s="395"/>
      <c r="E133" s="598" t="s">
        <v>91</v>
      </c>
      <c r="F133" s="599"/>
      <c r="G133" s="599"/>
      <c r="H133" s="506">
        <f>'WC30 (ANNUAL)'!J47</f>
        <v>0</v>
      </c>
      <c r="I133" s="477">
        <f>H49</f>
        <v>0</v>
      </c>
      <c r="J133" s="477">
        <f>J49</f>
        <v>0</v>
      </c>
      <c r="K133" s="394"/>
      <c r="L133" s="669"/>
      <c r="M133" s="670"/>
      <c r="N133" s="583"/>
    </row>
    <row r="134" spans="2:14" s="392" customFormat="1" x14ac:dyDescent="0.2">
      <c r="B134" s="397"/>
      <c r="C134" s="685"/>
      <c r="D134" s="395"/>
      <c r="E134" s="598" t="s">
        <v>92</v>
      </c>
      <c r="F134" s="599"/>
      <c r="G134" s="599"/>
      <c r="H134" s="506">
        <f>'WC30 (ANNUAL)'!J49</f>
        <v>0</v>
      </c>
      <c r="I134" s="477">
        <f>SUM(I131:I133)</f>
        <v>0</v>
      </c>
      <c r="J134" s="477">
        <f>SUM(J131:J133)</f>
        <v>0</v>
      </c>
      <c r="K134" s="394"/>
      <c r="L134" s="409"/>
      <c r="M134" s="454"/>
      <c r="N134" s="583"/>
    </row>
    <row r="135" spans="2:14" s="392" customFormat="1" x14ac:dyDescent="0.2">
      <c r="B135" s="395"/>
      <c r="C135" s="686"/>
      <c r="D135" s="492"/>
      <c r="E135" s="507" t="s">
        <v>93</v>
      </c>
      <c r="F135" s="394"/>
      <c r="G135" s="394"/>
      <c r="H135" s="508"/>
      <c r="I135" s="508"/>
      <c r="J135" s="508"/>
      <c r="K135" s="394"/>
      <c r="L135" s="450" t="s">
        <v>110</v>
      </c>
      <c r="M135" s="454"/>
      <c r="N135" s="583"/>
    </row>
    <row r="136" spans="2:14" s="392" customFormat="1" x14ac:dyDescent="0.2">
      <c r="B136" s="395"/>
      <c r="C136" s="686"/>
      <c r="D136" s="493"/>
      <c r="E136" s="598" t="s">
        <v>94</v>
      </c>
      <c r="F136" s="599"/>
      <c r="G136" s="599"/>
      <c r="H136" s="509" t="str">
        <f>IF(H124=0,"",H131/H124)</f>
        <v/>
      </c>
      <c r="I136" s="510" t="str">
        <f>IF(I124=0,"",I131/I124)</f>
        <v/>
      </c>
      <c r="J136" s="510" t="str">
        <f>IF(J124=0,"",J131/J124)</f>
        <v/>
      </c>
      <c r="K136" s="394"/>
      <c r="L136" s="511" t="str">
        <f>IF(I136="","",IF(ABS((I136-H136)/I136)&lt;0.05,"","CHECK"))</f>
        <v/>
      </c>
      <c r="M136" s="454"/>
      <c r="N136" s="583"/>
    </row>
    <row r="137" spans="2:14" s="392" customFormat="1" x14ac:dyDescent="0.2">
      <c r="B137" s="395"/>
      <c r="C137" s="686"/>
      <c r="D137" s="493"/>
      <c r="E137" s="598" t="s">
        <v>95</v>
      </c>
      <c r="F137" s="599"/>
      <c r="G137" s="599"/>
      <c r="H137" s="509" t="str">
        <f t="shared" ref="H137:J138" si="4">IF(H124=0,"",H132/H124)</f>
        <v/>
      </c>
      <c r="I137" s="510" t="str">
        <f t="shared" si="4"/>
        <v/>
      </c>
      <c r="J137" s="510" t="str">
        <f t="shared" si="4"/>
        <v/>
      </c>
      <c r="K137" s="394"/>
      <c r="L137" s="511" t="str">
        <f>IF(I137="","",IF(ABS((I137-H137)/I137)&lt;0.05,"","CHECK"))</f>
        <v/>
      </c>
      <c r="M137" s="454"/>
      <c r="N137" s="583"/>
    </row>
    <row r="138" spans="2:14" s="392" customFormat="1" x14ac:dyDescent="0.2">
      <c r="B138" s="395"/>
      <c r="C138" s="405"/>
      <c r="D138" s="493"/>
      <c r="E138" s="598" t="s">
        <v>96</v>
      </c>
      <c r="F138" s="599"/>
      <c r="G138" s="599"/>
      <c r="H138" s="509" t="str">
        <f>IF(H125=0,"",H133/H125)</f>
        <v/>
      </c>
      <c r="I138" s="510" t="str">
        <f t="shared" si="4"/>
        <v/>
      </c>
      <c r="J138" s="510" t="str">
        <f t="shared" si="4"/>
        <v/>
      </c>
      <c r="K138" s="495"/>
      <c r="L138" s="511" t="str">
        <f>IF(I138="","",IF(ABS((I138-H138)/I138)&lt;0.05,"","CHECK"))</f>
        <v/>
      </c>
      <c r="M138" s="454"/>
      <c r="N138" s="583"/>
    </row>
    <row r="139" spans="2:14" s="397" customFormat="1" x14ac:dyDescent="0.2">
      <c r="B139" s="395"/>
      <c r="C139" s="405"/>
      <c r="D139" s="493"/>
      <c r="F139" s="493"/>
      <c r="G139" s="494"/>
      <c r="H139" s="494"/>
      <c r="I139" s="495"/>
      <c r="J139" s="495"/>
      <c r="K139" s="495"/>
      <c r="L139" s="495"/>
      <c r="M139" s="454"/>
      <c r="N139" s="583"/>
    </row>
    <row r="140" spans="2:14" s="397" customFormat="1" x14ac:dyDescent="0.2">
      <c r="B140" s="342" t="s">
        <v>65</v>
      </c>
      <c r="C140" s="343" t="s">
        <v>202</v>
      </c>
      <c r="D140" s="344"/>
      <c r="E140" s="343"/>
      <c r="F140" s="346"/>
      <c r="G140" s="339"/>
      <c r="H140" s="339"/>
      <c r="I140" s="339"/>
      <c r="J140" s="339"/>
      <c r="K140" s="339"/>
      <c r="L140" s="339"/>
      <c r="M140" s="340"/>
      <c r="N140" s="584"/>
    </row>
    <row r="141" spans="2:14" s="397" customFormat="1" ht="20.25" x14ac:dyDescent="0.3">
      <c r="B141" s="593" t="s">
        <v>108</v>
      </c>
      <c r="C141" s="593"/>
      <c r="D141" s="348" t="str">
        <f>IF(E141&lt;&gt;"CHECK","OK","")</f>
        <v/>
      </c>
      <c r="E141" s="349" t="str">
        <f>IF('WC30 (ANNUAL)'!J24=0,"CHECK","")</f>
        <v>CHECK</v>
      </c>
      <c r="F141" s="536" t="str">
        <f>IF(E141="CHECK","Gross Written Premium on WC30 is $0.00","")</f>
        <v>Gross Written Premium on WC30 is $0.00</v>
      </c>
      <c r="G141" s="530"/>
      <c r="H141" s="533"/>
      <c r="I141" s="534"/>
      <c r="J141" s="534"/>
      <c r="K141" s="639" t="s">
        <v>118</v>
      </c>
      <c r="L141" s="640"/>
      <c r="M141" s="641"/>
      <c r="N141" s="584"/>
    </row>
    <row r="142" spans="2:14" s="397" customFormat="1" x14ac:dyDescent="0.2">
      <c r="B142" s="345"/>
      <c r="C142" s="534"/>
      <c r="D142" s="341"/>
      <c r="E142" s="545"/>
      <c r="F142" s="347"/>
      <c r="G142" s="545"/>
      <c r="H142" s="545"/>
      <c r="I142" s="534"/>
      <c r="J142" s="534"/>
      <c r="K142" s="638"/>
      <c r="L142" s="638"/>
      <c r="M142" s="638"/>
      <c r="N142" s="350" t="b">
        <f>IF(E141="CHECK",K142="","")</f>
        <v>1</v>
      </c>
    </row>
    <row r="143" spans="2:14" s="397" customFormat="1" x14ac:dyDescent="0.2">
      <c r="B143" s="342" t="s">
        <v>66</v>
      </c>
      <c r="C143" s="343" t="s">
        <v>203</v>
      </c>
      <c r="D143" s="343"/>
      <c r="E143" s="343"/>
      <c r="F143" s="346"/>
      <c r="G143" s="339"/>
      <c r="H143" s="339"/>
      <c r="I143" s="339"/>
      <c r="J143" s="339"/>
      <c r="K143" s="351"/>
      <c r="L143" s="351"/>
      <c r="M143" s="352"/>
      <c r="N143" s="350"/>
    </row>
    <row r="144" spans="2:14" s="397" customFormat="1" ht="20.25" x14ac:dyDescent="0.3">
      <c r="B144" s="593" t="s">
        <v>108</v>
      </c>
      <c r="C144" s="593"/>
      <c r="D144" s="348" t="str">
        <f t="shared" ref="D144:D156" si="5">IF(E144&lt;&gt;"CHECK","OK","")</f>
        <v/>
      </c>
      <c r="E144" s="349" t="str">
        <f>IF('WC30 (ANNUAL)'!J27=0,"CHECK","")</f>
        <v>CHECK</v>
      </c>
      <c r="F144" s="536" t="str">
        <f>IF(E144="CHECK","Confirm Earned Premium on WC30 is $0.00","")</f>
        <v>Confirm Earned Premium on WC30 is $0.00</v>
      </c>
      <c r="G144" s="530"/>
      <c r="H144" s="533"/>
      <c r="I144" s="532"/>
      <c r="J144" s="530"/>
      <c r="K144" s="639" t="s">
        <v>118</v>
      </c>
      <c r="L144" s="640"/>
      <c r="M144" s="641"/>
      <c r="N144" s="350"/>
    </row>
    <row r="145" spans="2:14" s="397" customFormat="1" x14ac:dyDescent="0.2">
      <c r="B145" s="544"/>
      <c r="C145" s="543"/>
      <c r="D145" s="341"/>
      <c r="E145" s="545"/>
      <c r="F145" s="545"/>
      <c r="G145" s="545"/>
      <c r="H145" s="545"/>
      <c r="I145" s="545"/>
      <c r="J145" s="545"/>
      <c r="K145" s="672"/>
      <c r="L145" s="673"/>
      <c r="M145" s="674"/>
      <c r="N145" s="350" t="b">
        <f t="shared" ref="N145:N157" si="6">IF(E144="CHECK",K145="","")</f>
        <v>1</v>
      </c>
    </row>
    <row r="146" spans="2:14" s="397" customFormat="1" x14ac:dyDescent="0.2">
      <c r="B146" s="342" t="s">
        <v>87</v>
      </c>
      <c r="C146" s="343" t="s">
        <v>204</v>
      </c>
      <c r="D146" s="343"/>
      <c r="E146" s="343"/>
      <c r="F146" s="346"/>
      <c r="G146" s="339"/>
      <c r="H146" s="339"/>
      <c r="I146" s="339"/>
      <c r="J146" s="339"/>
      <c r="K146" s="339"/>
      <c r="L146" s="339"/>
      <c r="M146" s="340"/>
      <c r="N146" s="350"/>
    </row>
    <row r="147" spans="2:14" s="397" customFormat="1" ht="20.25" x14ac:dyDescent="0.3">
      <c r="B147" s="593" t="s">
        <v>108</v>
      </c>
      <c r="C147" s="593"/>
      <c r="D147" s="348" t="str">
        <f t="shared" si="5"/>
        <v/>
      </c>
      <c r="E147" s="349" t="str">
        <f>IF('WC30 (ANNUAL)'!J30=0,"CHECK","")</f>
        <v>CHECK</v>
      </c>
      <c r="F147" s="536" t="str">
        <f>IF(E147="CHECK","Unearned Premium on WC30 as at 30 June is $0.00","")</f>
        <v>Unearned Premium on WC30 as at 30 June is $0.00</v>
      </c>
      <c r="G147" s="530"/>
      <c r="H147" s="533"/>
      <c r="I147" s="534"/>
      <c r="J147" s="534"/>
      <c r="K147" s="639" t="s">
        <v>118</v>
      </c>
      <c r="L147" s="640"/>
      <c r="M147" s="641"/>
      <c r="N147" s="350"/>
    </row>
    <row r="148" spans="2:14" s="397" customFormat="1" x14ac:dyDescent="0.2">
      <c r="B148" s="345"/>
      <c r="C148" s="534"/>
      <c r="D148" s="341"/>
      <c r="E148" s="545"/>
      <c r="F148" s="347"/>
      <c r="G148" s="545"/>
      <c r="H148" s="545"/>
      <c r="I148" s="534"/>
      <c r="J148" s="534"/>
      <c r="K148" s="638"/>
      <c r="L148" s="638"/>
      <c r="M148" s="638"/>
      <c r="N148" s="350" t="b">
        <f t="shared" si="6"/>
        <v>1</v>
      </c>
    </row>
    <row r="149" spans="2:14" s="397" customFormat="1" x14ac:dyDescent="0.2">
      <c r="B149" s="342" t="s">
        <v>121</v>
      </c>
      <c r="C149" s="343" t="s">
        <v>205</v>
      </c>
      <c r="D149" s="343"/>
      <c r="E149" s="343"/>
      <c r="F149" s="346"/>
      <c r="G149" s="339"/>
      <c r="H149" s="339"/>
      <c r="I149" s="339"/>
      <c r="J149" s="339"/>
      <c r="K149" s="339"/>
      <c r="L149" s="339"/>
      <c r="M149" s="340"/>
      <c r="N149" s="350"/>
    </row>
    <row r="150" spans="2:14" s="397" customFormat="1" ht="20.25" x14ac:dyDescent="0.3">
      <c r="B150" s="593" t="s">
        <v>108</v>
      </c>
      <c r="C150" s="593"/>
      <c r="D150" s="348" t="str">
        <f t="shared" si="5"/>
        <v/>
      </c>
      <c r="E150" s="349" t="str">
        <f>IF('WC30 (ANNUAL)'!J40=0,"CHECK","")</f>
        <v>CHECK</v>
      </c>
      <c r="F150" s="536" t="str">
        <f>IF(E150="CHECK","Commission &amp; Brokerage on WC30 is $0.00","")</f>
        <v>Commission &amp; Brokerage on WC30 is $0.00</v>
      </c>
      <c r="G150" s="530"/>
      <c r="H150" s="533"/>
      <c r="I150" s="534"/>
      <c r="J150" s="534"/>
      <c r="K150" s="639" t="s">
        <v>118</v>
      </c>
      <c r="L150" s="640"/>
      <c r="M150" s="641"/>
      <c r="N150" s="350"/>
    </row>
    <row r="151" spans="2:14" s="397" customFormat="1" x14ac:dyDescent="0.2">
      <c r="B151" s="544"/>
      <c r="C151" s="534"/>
      <c r="D151" s="341"/>
      <c r="E151" s="545"/>
      <c r="F151" s="347"/>
      <c r="G151" s="545"/>
      <c r="H151" s="545"/>
      <c r="I151" s="534"/>
      <c r="J151" s="534"/>
      <c r="K151" s="638"/>
      <c r="L151" s="638"/>
      <c r="M151" s="638"/>
      <c r="N151" s="350" t="b">
        <f t="shared" si="6"/>
        <v>1</v>
      </c>
    </row>
    <row r="152" spans="2:14" s="397" customFormat="1" x14ac:dyDescent="0.2">
      <c r="B152" s="342" t="s">
        <v>122</v>
      </c>
      <c r="C152" s="343" t="s">
        <v>206</v>
      </c>
      <c r="D152" s="343"/>
      <c r="E152" s="343"/>
      <c r="F152" s="346"/>
      <c r="G152" s="339"/>
      <c r="H152" s="339"/>
      <c r="I152" s="339"/>
      <c r="J152" s="339"/>
      <c r="K152" s="339"/>
      <c r="L152" s="339"/>
      <c r="M152" s="340"/>
      <c r="N152" s="350"/>
    </row>
    <row r="153" spans="2:14" s="397" customFormat="1" ht="20.25" x14ac:dyDescent="0.3">
      <c r="B153" s="593" t="s">
        <v>108</v>
      </c>
      <c r="C153" s="593"/>
      <c r="D153" s="348" t="str">
        <f t="shared" si="5"/>
        <v/>
      </c>
      <c r="E153" s="349" t="str">
        <f>IF('WC30 (ANNUAL)'!J45=0,"CHECK","")</f>
        <v>CHECK</v>
      </c>
      <c r="F153" s="536" t="str">
        <f>IF(E153="CHECK","Stat Charges and Levies on WC30 is $0.00","")</f>
        <v>Stat Charges and Levies on WC30 is $0.00</v>
      </c>
      <c r="G153" s="530"/>
      <c r="H153" s="533"/>
      <c r="I153" s="534"/>
      <c r="J153" s="534"/>
      <c r="K153" s="639" t="s">
        <v>118</v>
      </c>
      <c r="L153" s="640"/>
      <c r="M153" s="641"/>
      <c r="N153" s="350"/>
    </row>
    <row r="154" spans="2:14" s="397" customFormat="1" x14ac:dyDescent="0.2">
      <c r="B154" s="544"/>
      <c r="C154" s="534"/>
      <c r="D154" s="341"/>
      <c r="E154" s="545"/>
      <c r="F154" s="347"/>
      <c r="G154" s="545"/>
      <c r="H154" s="545"/>
      <c r="I154" s="534"/>
      <c r="J154" s="534"/>
      <c r="K154" s="638"/>
      <c r="L154" s="638"/>
      <c r="M154" s="638"/>
      <c r="N154" s="350" t="b">
        <f t="shared" si="6"/>
        <v>1</v>
      </c>
    </row>
    <row r="155" spans="2:14" s="397" customFormat="1" x14ac:dyDescent="0.2">
      <c r="B155" s="342" t="s">
        <v>123</v>
      </c>
      <c r="C155" s="343" t="s">
        <v>207</v>
      </c>
      <c r="D155" s="343"/>
      <c r="E155" s="343"/>
      <c r="F155" s="346"/>
      <c r="G155" s="339"/>
      <c r="H155" s="339"/>
      <c r="I155" s="339"/>
      <c r="J155" s="339"/>
      <c r="K155" s="339"/>
      <c r="L155" s="339"/>
      <c r="M155" s="340"/>
      <c r="N155" s="350"/>
    </row>
    <row r="156" spans="2:14" s="397" customFormat="1" ht="20.25" x14ac:dyDescent="0.3">
      <c r="B156" s="593" t="s">
        <v>108</v>
      </c>
      <c r="C156" s="593"/>
      <c r="D156" s="348" t="str">
        <f t="shared" si="5"/>
        <v/>
      </c>
      <c r="E156" s="349" t="str">
        <f>IF('WC30 (ANNUAL)'!J47=0,"CHECK","")</f>
        <v>CHECK</v>
      </c>
      <c r="F156" s="536" t="str">
        <f>IF(E156="CHECK","Confirm Management Expenses on WC30 is $0.00","")</f>
        <v>Confirm Management Expenses on WC30 is $0.00</v>
      </c>
      <c r="G156" s="530"/>
      <c r="H156" s="533"/>
      <c r="I156" s="534"/>
      <c r="J156" s="534"/>
      <c r="K156" s="639" t="s">
        <v>118</v>
      </c>
      <c r="L156" s="640"/>
      <c r="M156" s="641"/>
      <c r="N156" s="350"/>
    </row>
    <row r="157" spans="2:14" s="397" customFormat="1" x14ac:dyDescent="0.2">
      <c r="B157" s="544"/>
      <c r="C157" s="534"/>
      <c r="D157" s="341"/>
      <c r="E157" s="545"/>
      <c r="F157" s="347"/>
      <c r="G157" s="545"/>
      <c r="H157" s="545"/>
      <c r="I157" s="534"/>
      <c r="J157" s="534"/>
      <c r="K157" s="638"/>
      <c r="L157" s="638"/>
      <c r="M157" s="638"/>
      <c r="N157" s="350" t="b">
        <f t="shared" si="6"/>
        <v>1</v>
      </c>
    </row>
    <row r="158" spans="2:14" s="418" customFormat="1" x14ac:dyDescent="0.2">
      <c r="B158" s="556" t="s">
        <v>124</v>
      </c>
      <c r="C158" s="343" t="s">
        <v>194</v>
      </c>
      <c r="D158" s="326"/>
      <c r="E158" s="364"/>
      <c r="F158" s="143"/>
      <c r="G158" s="143"/>
      <c r="H158" s="143"/>
      <c r="I158" s="143"/>
      <c r="J158" s="143"/>
      <c r="K158" s="143"/>
      <c r="L158" s="143"/>
      <c r="M158" s="145"/>
      <c r="N158" s="585"/>
    </row>
    <row r="159" spans="2:14" s="418" customFormat="1" x14ac:dyDescent="0.2">
      <c r="B159" s="593" t="s">
        <v>221</v>
      </c>
      <c r="C159" s="593"/>
      <c r="D159" s="327" t="str">
        <f>IF(D11&lt;&gt;"","OK","")</f>
        <v/>
      </c>
      <c r="E159" s="328" t="str">
        <f>IF(D11="","FAIL","")</f>
        <v>FAIL</v>
      </c>
      <c r="F159" s="429" t="str">
        <f>IF(E159="FAIL","Enter Company Name","")</f>
        <v>Enter Company Name</v>
      </c>
      <c r="G159" s="396"/>
      <c r="H159" s="562" t="s">
        <v>216</v>
      </c>
      <c r="I159" s="416"/>
      <c r="J159" s="396"/>
      <c r="L159" s="419"/>
      <c r="M159" s="419"/>
      <c r="N159" s="585"/>
    </row>
    <row r="160" spans="2:14" s="418" customFormat="1" x14ac:dyDescent="0.2">
      <c r="B160" s="345"/>
      <c r="D160" s="534"/>
      <c r="E160" s="534"/>
      <c r="F160" s="335"/>
      <c r="G160" s="330"/>
      <c r="H160" s="333"/>
      <c r="I160" s="333"/>
      <c r="J160" s="334"/>
      <c r="K160" s="331"/>
      <c r="L160" s="331"/>
      <c r="M160" s="332"/>
      <c r="N160" s="585"/>
    </row>
    <row r="161" spans="2:14" s="418" customFormat="1" x14ac:dyDescent="0.2">
      <c r="B161" s="342" t="s">
        <v>125</v>
      </c>
      <c r="C161" s="364" t="s">
        <v>195</v>
      </c>
      <c r="D161" s="344"/>
      <c r="E161" s="343"/>
      <c r="F161" s="346"/>
      <c r="G161" s="339"/>
      <c r="H161" s="339"/>
      <c r="I161" s="339"/>
      <c r="J161" s="339"/>
      <c r="K161" s="339"/>
      <c r="L161" s="339"/>
      <c r="M161" s="340"/>
      <c r="N161" s="585"/>
    </row>
    <row r="162" spans="2:14" s="418" customFormat="1" ht="20.25" x14ac:dyDescent="0.3">
      <c r="B162" s="593" t="s">
        <v>221</v>
      </c>
      <c r="C162" s="593"/>
      <c r="D162" s="327" t="str">
        <f>IF(L11&lt;&gt;"","OK","")</f>
        <v/>
      </c>
      <c r="E162" s="328" t="str">
        <f>IF(L11="","FAIL","")</f>
        <v>FAIL</v>
      </c>
      <c r="F162" s="429" t="str">
        <f>IF(E162="FAIL","Enter Date Report Generated","")</f>
        <v>Enter Date Report Generated</v>
      </c>
      <c r="G162" s="530"/>
      <c r="H162" s="533"/>
      <c r="I162" s="532"/>
      <c r="J162" s="530"/>
      <c r="K162" s="534"/>
      <c r="L162" s="535"/>
      <c r="M162" s="535"/>
      <c r="N162" s="585"/>
    </row>
    <row r="163" spans="2:14" s="418" customFormat="1" x14ac:dyDescent="0.2">
      <c r="B163" s="544"/>
      <c r="C163" s="543"/>
      <c r="D163" s="341"/>
      <c r="E163" s="545"/>
      <c r="F163" s="347"/>
      <c r="G163" s="545"/>
      <c r="H163" s="545"/>
      <c r="I163" s="545"/>
      <c r="J163" s="545"/>
      <c r="K163" s="545"/>
      <c r="L163" s="545"/>
      <c r="M163" s="546"/>
      <c r="N163" s="585"/>
    </row>
    <row r="164" spans="2:14" s="418" customFormat="1" x14ac:dyDescent="0.2">
      <c r="B164" s="342" t="s">
        <v>126</v>
      </c>
      <c r="C164" s="343" t="s">
        <v>196</v>
      </c>
      <c r="D164" s="344"/>
      <c r="E164" s="343"/>
      <c r="F164" s="346"/>
      <c r="G164" s="339"/>
      <c r="H164" s="339"/>
      <c r="I164" s="339"/>
      <c r="J164" s="339"/>
      <c r="K164" s="339"/>
      <c r="L164" s="339"/>
      <c r="M164" s="340"/>
      <c r="N164" s="585"/>
    </row>
    <row r="165" spans="2:14" s="418" customFormat="1" ht="20.25" x14ac:dyDescent="0.3">
      <c r="B165" s="593" t="s">
        <v>221</v>
      </c>
      <c r="C165" s="593"/>
      <c r="D165" s="327" t="str">
        <f>IF(E30&lt;&gt;"","OK","")</f>
        <v/>
      </c>
      <c r="E165" s="328" t="str">
        <f>IF(E30="","FAIL","")</f>
        <v>FAIL</v>
      </c>
      <c r="F165" s="429" t="str">
        <f>IF(E165="FAIL","Enter Insurer ID Number","")</f>
        <v>Enter Insurer ID Number</v>
      </c>
      <c r="G165" s="530"/>
      <c r="H165" s="533"/>
      <c r="I165" s="532"/>
      <c r="J165" s="530"/>
      <c r="K165" s="534"/>
      <c r="L165" s="535"/>
      <c r="M165" s="535"/>
      <c r="N165" s="585"/>
    </row>
    <row r="166" spans="2:14" s="418" customFormat="1" x14ac:dyDescent="0.2">
      <c r="B166" s="544"/>
      <c r="C166" s="543"/>
      <c r="D166" s="341"/>
      <c r="E166" s="545"/>
      <c r="F166" s="347"/>
      <c r="G166" s="545"/>
      <c r="H166" s="545"/>
      <c r="I166" s="545"/>
      <c r="J166" s="545"/>
      <c r="K166" s="545"/>
      <c r="L166" s="545"/>
      <c r="M166" s="546"/>
      <c r="N166" s="585"/>
    </row>
    <row r="167" spans="2:14" s="418" customFormat="1" x14ac:dyDescent="0.2">
      <c r="B167" s="342" t="s">
        <v>127</v>
      </c>
      <c r="C167" s="343" t="s">
        <v>197</v>
      </c>
      <c r="D167" s="344"/>
      <c r="E167" s="343"/>
      <c r="F167" s="346"/>
      <c r="G167" s="339"/>
      <c r="H167" s="339"/>
      <c r="I167" s="339"/>
      <c r="J167" s="339"/>
      <c r="K167" s="339"/>
      <c r="L167" s="339"/>
      <c r="M167" s="340"/>
      <c r="N167" s="585"/>
    </row>
    <row r="168" spans="2:14" s="418" customFormat="1" ht="20.25" x14ac:dyDescent="0.3">
      <c r="B168" s="593" t="s">
        <v>221</v>
      </c>
      <c r="C168" s="593"/>
      <c r="D168" s="327" t="str">
        <f>IF(D178&lt;&gt;"","OK","")</f>
        <v/>
      </c>
      <c r="E168" s="328" t="str">
        <f>IF(D178="","FAIL","")</f>
        <v>FAIL</v>
      </c>
      <c r="F168" s="429" t="str">
        <f>IF(E168="FAIL","Enter Name of Authorised Person","")</f>
        <v>Enter Name of Authorised Person</v>
      </c>
      <c r="G168" s="530"/>
      <c r="H168" s="533"/>
      <c r="I168" s="532"/>
      <c r="J168" s="530"/>
      <c r="K168" s="534"/>
      <c r="L168" s="535"/>
      <c r="M168" s="535"/>
      <c r="N168" s="585"/>
    </row>
    <row r="169" spans="2:14" s="418" customFormat="1" x14ac:dyDescent="0.2">
      <c r="B169" s="544"/>
      <c r="C169" s="543"/>
      <c r="D169" s="341"/>
      <c r="E169" s="545"/>
      <c r="F169" s="347"/>
      <c r="G169" s="545"/>
      <c r="H169" s="545"/>
      <c r="I169" s="545"/>
      <c r="J169" s="545"/>
      <c r="K169" s="545"/>
      <c r="L169" s="545"/>
      <c r="M169" s="546"/>
      <c r="N169" s="585"/>
    </row>
    <row r="170" spans="2:14" s="418" customFormat="1" x14ac:dyDescent="0.2">
      <c r="B170" s="342" t="s">
        <v>128</v>
      </c>
      <c r="C170" s="343" t="s">
        <v>198</v>
      </c>
      <c r="D170" s="344"/>
      <c r="E170" s="343"/>
      <c r="F170" s="346"/>
      <c r="G170" s="339"/>
      <c r="H170" s="339"/>
      <c r="I170" s="339"/>
      <c r="J170" s="339"/>
      <c r="K170" s="339"/>
      <c r="L170" s="339"/>
      <c r="M170" s="340"/>
      <c r="N170" s="585"/>
    </row>
    <row r="171" spans="2:14" s="418" customFormat="1" ht="20.25" x14ac:dyDescent="0.3">
      <c r="B171" s="593" t="s">
        <v>221</v>
      </c>
      <c r="C171" s="593"/>
      <c r="D171" s="327" t="str">
        <f>IF(L178&lt;&gt;"","OK","")</f>
        <v/>
      </c>
      <c r="E171" s="328" t="str">
        <f>IF(L178="","FAIL","")</f>
        <v>FAIL</v>
      </c>
      <c r="F171" s="429" t="str">
        <f>IF(E171="FAIL","Enter Date Form Completed","")</f>
        <v>Enter Date Form Completed</v>
      </c>
      <c r="G171" s="530"/>
      <c r="H171" s="533"/>
      <c r="I171" s="532"/>
      <c r="J171" s="530"/>
      <c r="K171" s="534"/>
      <c r="L171" s="535"/>
      <c r="M171" s="535"/>
      <c r="N171" s="585"/>
    </row>
    <row r="172" spans="2:14" s="418" customFormat="1" x14ac:dyDescent="0.2">
      <c r="B172" s="544"/>
      <c r="D172" s="341"/>
      <c r="E172" s="545"/>
      <c r="F172" s="347"/>
      <c r="G172" s="545"/>
      <c r="H172" s="545"/>
      <c r="I172" s="545"/>
      <c r="J172" s="545"/>
      <c r="K172" s="545"/>
      <c r="L172" s="545"/>
      <c r="M172" s="546"/>
      <c r="N172" s="585"/>
    </row>
    <row r="173" spans="2:14" s="418" customFormat="1" x14ac:dyDescent="0.2">
      <c r="B173" s="342" t="s">
        <v>0</v>
      </c>
      <c r="C173" s="343" t="s">
        <v>199</v>
      </c>
      <c r="D173" s="344"/>
      <c r="E173" s="343"/>
      <c r="F173" s="346"/>
      <c r="G173" s="339"/>
      <c r="H173" s="339"/>
      <c r="I173" s="339"/>
      <c r="J173" s="339"/>
      <c r="K173" s="339"/>
      <c r="L173" s="339"/>
      <c r="M173" s="340"/>
      <c r="N173" s="585"/>
    </row>
    <row r="174" spans="2:14" s="418" customFormat="1" ht="20.25" x14ac:dyDescent="0.3">
      <c r="B174" s="531"/>
      <c r="C174" s="547" t="s">
        <v>200</v>
      </c>
      <c r="D174" s="327" t="str">
        <f>IF(F174="REVISION MADE","OK","")</f>
        <v/>
      </c>
      <c r="E174" s="328" t="str">
        <f>IF(F174="Enter Date of Revision (IF FORM REVISED)","CHECK","")</f>
        <v>CHECK</v>
      </c>
      <c r="F174" s="429" t="str">
        <f>IF(OR(L4&lt;&gt;"",'WC101 (ANNUAL)'!O6&lt;&gt;"",'WC20 (ANNUAL)'!G6&lt;&gt;"",'WC30 (ANNUAL)'!J15&lt;&gt;""),"REVISION MADE","Enter Date of Revision (IF FORM REVISED)")</f>
        <v>Enter Date of Revision (IF FORM REVISED)</v>
      </c>
      <c r="G174" s="530"/>
      <c r="H174" s="533"/>
      <c r="I174" s="532"/>
      <c r="J174" s="530"/>
      <c r="K174" s="534"/>
      <c r="L174" s="535"/>
      <c r="M174" s="535"/>
      <c r="N174" s="585"/>
    </row>
    <row r="175" spans="2:14" s="418" customFormat="1" ht="12" customHeight="1" x14ac:dyDescent="0.3">
      <c r="B175" s="531"/>
      <c r="C175" s="547"/>
      <c r="D175" s="547"/>
      <c r="E175" s="547"/>
      <c r="F175" s="547"/>
      <c r="G175" s="530"/>
      <c r="H175" s="533"/>
      <c r="I175" s="532"/>
      <c r="J175" s="530"/>
      <c r="K175" s="534"/>
      <c r="L175" s="535"/>
      <c r="M175" s="535"/>
      <c r="N175" s="585"/>
    </row>
    <row r="176" spans="2:14" s="418" customFormat="1" ht="15" x14ac:dyDescent="0.25">
      <c r="B176" s="512"/>
      <c r="C176" s="587" t="s">
        <v>229</v>
      </c>
      <c r="D176" s="329"/>
      <c r="E176" s="513"/>
      <c r="F176" s="513"/>
      <c r="G176" s="513"/>
      <c r="H176" s="513"/>
      <c r="I176" s="513"/>
      <c r="J176" s="513"/>
      <c r="K176" s="513"/>
      <c r="L176" s="513"/>
      <c r="M176" s="514"/>
      <c r="N176" s="585"/>
    </row>
    <row r="177" spans="2:14" s="392" customFormat="1" ht="15" x14ac:dyDescent="0.25">
      <c r="B177" s="564"/>
      <c r="C177" s="587" t="s">
        <v>230</v>
      </c>
      <c r="D177" s="401"/>
      <c r="E177" s="401"/>
      <c r="F177" s="401"/>
      <c r="G177" s="401"/>
      <c r="H177" s="401"/>
      <c r="I177" s="401"/>
      <c r="J177" s="401"/>
      <c r="K177" s="401"/>
      <c r="L177" s="399"/>
      <c r="M177" s="454"/>
      <c r="N177" s="572"/>
    </row>
    <row r="178" spans="2:14" s="117" customFormat="1" ht="45" customHeight="1" x14ac:dyDescent="0.25">
      <c r="B178" s="107"/>
      <c r="C178" s="114" t="s">
        <v>10</v>
      </c>
      <c r="D178" s="591"/>
      <c r="E178" s="591"/>
      <c r="F178" s="591"/>
      <c r="G178" s="591"/>
      <c r="H178" s="591"/>
      <c r="I178" s="591"/>
      <c r="J178" s="591"/>
      <c r="K178" s="115" t="s">
        <v>71</v>
      </c>
      <c r="L178" s="116"/>
      <c r="M178" s="101"/>
      <c r="N178" s="586"/>
    </row>
    <row r="179" spans="2:14" s="117" customFormat="1" ht="15.75" x14ac:dyDescent="0.25">
      <c r="B179" s="107"/>
      <c r="D179" s="118" t="s">
        <v>24</v>
      </c>
      <c r="E179" s="96"/>
      <c r="F179" s="96"/>
      <c r="G179" s="114"/>
      <c r="H179" s="119"/>
      <c r="I179" s="119"/>
      <c r="J179" s="119"/>
      <c r="K179" s="115"/>
      <c r="L179" s="120"/>
      <c r="M179" s="101"/>
      <c r="N179" s="586"/>
    </row>
    <row r="180" spans="2:14" s="117" customFormat="1" ht="15.75" x14ac:dyDescent="0.25">
      <c r="B180" s="107" t="s">
        <v>231</v>
      </c>
      <c r="C180" s="121"/>
      <c r="D180" s="119"/>
      <c r="E180" s="122"/>
      <c r="F180" s="122"/>
      <c r="G180" s="114"/>
      <c r="H180" s="119"/>
      <c r="I180" s="119"/>
      <c r="J180" s="119"/>
      <c r="K180" s="115"/>
      <c r="L180" s="120"/>
      <c r="M180" s="101"/>
      <c r="N180" s="586"/>
    </row>
  </sheetData>
  <sheetProtection algorithmName="SHA-512" hashValue="GSekB0DYfql3EiUerhABLJwYUYyVP4L9E1PPAdDhrX4kCumIkjD0/5AwaWcUBQjRKH3gczITPfLDoNqW7qj38Q==" saltValue="tWP81mT9GJozDfvUIpImgA==" spinCount="100000" sheet="1" objects="1" scenarios="1"/>
  <mergeCells count="90">
    <mergeCell ref="E126:G126"/>
    <mergeCell ref="E133:G133"/>
    <mergeCell ref="C94:E96"/>
    <mergeCell ref="F76:F77"/>
    <mergeCell ref="C74:C77"/>
    <mergeCell ref="G73:G75"/>
    <mergeCell ref="C127:N127"/>
    <mergeCell ref="C128:N128"/>
    <mergeCell ref="E131:G131"/>
    <mergeCell ref="B129:C129"/>
    <mergeCell ref="C130:C137"/>
    <mergeCell ref="C109:N109"/>
    <mergeCell ref="H110:H111"/>
    <mergeCell ref="G110:G111"/>
    <mergeCell ref="I110:I111"/>
    <mergeCell ref="E124:G124"/>
    <mergeCell ref="E137:G137"/>
    <mergeCell ref="H129:I129"/>
    <mergeCell ref="K153:M153"/>
    <mergeCell ref="E138:G138"/>
    <mergeCell ref="E134:G134"/>
    <mergeCell ref="L130:M133"/>
    <mergeCell ref="L129:M129"/>
    <mergeCell ref="E132:G132"/>
    <mergeCell ref="K150:M150"/>
    <mergeCell ref="K151:M151"/>
    <mergeCell ref="K141:M141"/>
    <mergeCell ref="K142:M142"/>
    <mergeCell ref="K144:M144"/>
    <mergeCell ref="K145:M145"/>
    <mergeCell ref="K147:M147"/>
    <mergeCell ref="K148:M148"/>
    <mergeCell ref="K154:M154"/>
    <mergeCell ref="K156:M156"/>
    <mergeCell ref="K157:M157"/>
    <mergeCell ref="B118:M118"/>
    <mergeCell ref="D4:I4"/>
    <mergeCell ref="B32:M33"/>
    <mergeCell ref="D7:I7"/>
    <mergeCell ref="J36:J37"/>
    <mergeCell ref="F38:G38"/>
    <mergeCell ref="L36:L37"/>
    <mergeCell ref="H36:H37"/>
    <mergeCell ref="J17:J20"/>
    <mergeCell ref="C15:J15"/>
    <mergeCell ref="M4:M7"/>
    <mergeCell ref="K22:M28"/>
    <mergeCell ref="K15:M21"/>
    <mergeCell ref="C65:C66"/>
    <mergeCell ref="C99:C100"/>
    <mergeCell ref="C92:N92"/>
    <mergeCell ref="C72:N72"/>
    <mergeCell ref="F44:G44"/>
    <mergeCell ref="K70:M70"/>
    <mergeCell ref="H73:H75"/>
    <mergeCell ref="F46:G46"/>
    <mergeCell ref="F50:M50"/>
    <mergeCell ref="K65:M66"/>
    <mergeCell ref="E123:G123"/>
    <mergeCell ref="H120:I120"/>
    <mergeCell ref="C119:N119"/>
    <mergeCell ref="F39:G39"/>
    <mergeCell ref="K36:K37"/>
    <mergeCell ref="D53:M53"/>
    <mergeCell ref="K69:M69"/>
    <mergeCell ref="K61:M61"/>
    <mergeCell ref="K60:M60"/>
    <mergeCell ref="C63:N63"/>
    <mergeCell ref="K64:M64"/>
    <mergeCell ref="C68:N68"/>
    <mergeCell ref="C59:N59"/>
    <mergeCell ref="L43:L44"/>
    <mergeCell ref="B52:M52"/>
    <mergeCell ref="F40:G40"/>
    <mergeCell ref="D178:J178"/>
    <mergeCell ref="C9:I10"/>
    <mergeCell ref="B168:C168"/>
    <mergeCell ref="B171:C171"/>
    <mergeCell ref="B141:C141"/>
    <mergeCell ref="B144:C144"/>
    <mergeCell ref="B147:C147"/>
    <mergeCell ref="B150:C150"/>
    <mergeCell ref="B153:C153"/>
    <mergeCell ref="B156:C156"/>
    <mergeCell ref="B159:C159"/>
    <mergeCell ref="B162:C162"/>
    <mergeCell ref="B165:C165"/>
    <mergeCell ref="D11:I11"/>
    <mergeCell ref="E125:G125"/>
    <mergeCell ref="E136:G136"/>
  </mergeCells>
  <phoneticPr fontId="0" type="noConversion"/>
  <conditionalFormatting sqref="F174">
    <cfRule type="cellIs" dxfId="0" priority="6" stopIfTrue="1" operator="equal">
      <formula>"REVISION MADE"</formula>
    </cfRule>
  </conditionalFormatting>
  <pageMargins left="0.4" right="0.17" top="0.2" bottom="0.41" header="0" footer="0.22"/>
  <pageSetup paperSize="9" scale="51" fitToHeight="21" orientation="portrait" r:id="rId1"/>
  <headerFooter alignWithMargins="0">
    <oddFooter>&amp;L&amp;F&amp;C&amp;A&amp;R&amp;P of &amp;N</oddFooter>
  </headerFooter>
  <rowBreaks count="1" manualBreakCount="1">
    <brk id="108"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44"/>
  <sheetViews>
    <sheetView showGridLines="0" view="pageBreakPreview" zoomScale="76" zoomScaleNormal="75" zoomScaleSheetLayoutView="76" workbookViewId="0">
      <selection activeCell="O9" sqref="O9"/>
    </sheetView>
  </sheetViews>
  <sheetFormatPr defaultRowHeight="12.75" x14ac:dyDescent="0.2"/>
  <cols>
    <col min="1" max="1" width="16.7109375" style="6" bestFit="1" customWidth="1"/>
    <col min="2" max="2" width="4" style="6" customWidth="1"/>
    <col min="3" max="3" width="42" style="6" customWidth="1"/>
    <col min="4" max="15" width="14.28515625" style="6" customWidth="1"/>
    <col min="16" max="16" width="16.42578125" style="6" bestFit="1" customWidth="1"/>
    <col min="17" max="17" width="3.42578125" style="6" customWidth="1"/>
    <col min="18" max="18" width="4.7109375" style="6" customWidth="1"/>
    <col min="19" max="20" width="12.7109375" style="6" customWidth="1"/>
    <col min="21" max="16384" width="9.140625" style="6"/>
  </cols>
  <sheetData>
    <row r="1" spans="1:18" s="12" customFormat="1" x14ac:dyDescent="0.2">
      <c r="R1" s="125"/>
    </row>
    <row r="2" spans="1:18" s="12" customFormat="1" ht="18" x14ac:dyDescent="0.25">
      <c r="B2" s="132"/>
      <c r="C2" s="133"/>
      <c r="D2" s="133"/>
      <c r="E2" s="134"/>
      <c r="F2" s="135"/>
      <c r="G2" s="136"/>
      <c r="H2" s="136"/>
      <c r="I2" s="135" t="s">
        <v>149</v>
      </c>
      <c r="J2" s="136"/>
      <c r="K2" s="136"/>
      <c r="L2" s="136"/>
      <c r="N2" s="137"/>
      <c r="O2" s="137"/>
      <c r="P2" s="133"/>
      <c r="Q2" s="133"/>
      <c r="R2" s="125"/>
    </row>
    <row r="3" spans="1:18" s="12" customFormat="1" x14ac:dyDescent="0.2">
      <c r="N3" s="80"/>
      <c r="R3" s="125"/>
    </row>
    <row r="4" spans="1:18" s="12" customFormat="1" ht="13.5" customHeight="1" x14ac:dyDescent="0.2">
      <c r="B4" s="132"/>
      <c r="D4" s="138"/>
      <c r="I4" s="134" t="s">
        <v>70</v>
      </c>
      <c r="M4" s="134"/>
      <c r="N4" s="358"/>
      <c r="R4" s="125"/>
    </row>
    <row r="5" spans="1:18" s="12" customFormat="1" ht="13.5" customHeight="1" x14ac:dyDescent="0.2">
      <c r="B5" s="132"/>
      <c r="C5" s="139"/>
      <c r="D5" s="138"/>
      <c r="G5" s="134"/>
      <c r="L5" s="133"/>
      <c r="M5" s="134"/>
      <c r="R5" s="125"/>
    </row>
    <row r="6" spans="1:18" s="12" customFormat="1" ht="15.75" x14ac:dyDescent="0.25">
      <c r="A6" s="140"/>
      <c r="B6" s="141"/>
      <c r="C6" s="139"/>
      <c r="D6" s="138"/>
      <c r="F6" s="142"/>
      <c r="G6" s="143"/>
      <c r="H6" s="143"/>
      <c r="I6" s="144" t="s">
        <v>186</v>
      </c>
      <c r="J6" s="143"/>
      <c r="K6" s="143"/>
      <c r="L6" s="145"/>
      <c r="M6" s="146"/>
      <c r="N6" s="127" t="s">
        <v>36</v>
      </c>
      <c r="O6" s="360" t="str">
        <f>IF(CHECKLIST!$L$5="","",CHECKLIST!$L$5)</f>
        <v/>
      </c>
      <c r="P6" s="125"/>
      <c r="Q6" s="125"/>
      <c r="R6" s="125"/>
    </row>
    <row r="7" spans="1:18" s="12" customFormat="1" ht="13.5" customHeight="1" x14ac:dyDescent="0.25">
      <c r="A7" s="133"/>
      <c r="B7" s="147" t="s">
        <v>47</v>
      </c>
      <c r="C7" s="148" t="s">
        <v>11</v>
      </c>
      <c r="D7" s="149"/>
      <c r="E7" s="149"/>
      <c r="F7" s="149"/>
      <c r="J7" s="133"/>
      <c r="K7" s="133"/>
      <c r="L7" s="133"/>
      <c r="M7" s="133"/>
      <c r="N7" s="133"/>
      <c r="O7" s="133"/>
      <c r="P7" s="133"/>
      <c r="Q7" s="133"/>
      <c r="R7" s="125"/>
    </row>
    <row r="8" spans="1:18" s="12" customFormat="1" ht="13.5" customHeight="1" x14ac:dyDescent="0.25">
      <c r="B8" s="150"/>
      <c r="C8" s="148" t="s">
        <v>12</v>
      </c>
      <c r="D8" s="151"/>
      <c r="E8" s="8"/>
      <c r="F8" s="97"/>
      <c r="G8" s="8"/>
      <c r="H8" s="8"/>
      <c r="I8" s="8"/>
      <c r="J8" s="8"/>
      <c r="K8" s="8"/>
      <c r="L8" s="8"/>
      <c r="M8" s="152" t="s">
        <v>157</v>
      </c>
      <c r="N8" s="153" t="s">
        <v>1</v>
      </c>
      <c r="O8" s="567" t="str">
        <f>CHECKLIST!L9</f>
        <v>Financial Year Ending</v>
      </c>
      <c r="P8" s="568"/>
      <c r="Q8" s="125"/>
      <c r="R8" s="125"/>
    </row>
    <row r="9" spans="1:18" s="12" customFormat="1" ht="15.75" x14ac:dyDescent="0.25">
      <c r="B9" s="150"/>
      <c r="C9" s="148" t="s">
        <v>219</v>
      </c>
      <c r="D9" s="151"/>
      <c r="E9" s="8"/>
      <c r="F9" s="97"/>
      <c r="G9" s="8"/>
      <c r="H9" s="8"/>
      <c r="I9" s="8"/>
      <c r="J9" s="8"/>
      <c r="K9" s="8"/>
      <c r="L9" s="8"/>
      <c r="M9" s="154"/>
      <c r="N9" s="80"/>
      <c r="O9" s="569">
        <f>CHECKLIST!L10</f>
        <v>43281</v>
      </c>
      <c r="P9" s="570">
        <f>CHECKLIST!M10</f>
        <v>2019</v>
      </c>
      <c r="R9" s="125"/>
    </row>
    <row r="10" spans="1:18" s="12" customFormat="1" ht="15" x14ac:dyDescent="0.25">
      <c r="A10" s="155"/>
      <c r="G10" s="8"/>
      <c r="H10" s="8"/>
      <c r="I10" s="156"/>
      <c r="J10" s="8"/>
      <c r="K10" s="8"/>
      <c r="L10" s="8"/>
      <c r="M10" s="157"/>
      <c r="N10" s="80"/>
      <c r="O10" s="118"/>
      <c r="P10" s="158"/>
      <c r="R10" s="125"/>
    </row>
    <row r="11" spans="1:18" s="12" customFormat="1" ht="17.25" customHeight="1" x14ac:dyDescent="0.25">
      <c r="B11" s="159"/>
      <c r="C11" s="160"/>
      <c r="D11" s="149"/>
      <c r="E11" s="149"/>
      <c r="F11" s="149"/>
      <c r="G11" s="149"/>
      <c r="H11" s="25" t="str">
        <f>CHECKLIST!J13</f>
        <v>Date form last Revised by WorkCover WA:</v>
      </c>
      <c r="I11" s="26">
        <f>CHECKLIST!K13</f>
        <v>43231</v>
      </c>
      <c r="J11" s="161"/>
      <c r="K11" s="161"/>
      <c r="L11" s="161"/>
      <c r="M11" s="161"/>
      <c r="N11" s="80"/>
      <c r="O11" s="162"/>
      <c r="P11" s="158"/>
      <c r="R11" s="125"/>
    </row>
    <row r="12" spans="1:18" s="12" customFormat="1" ht="15.75" x14ac:dyDescent="0.2">
      <c r="B12" s="22"/>
      <c r="C12" s="163"/>
      <c r="D12" s="113"/>
      <c r="E12" s="113"/>
      <c r="F12" s="10"/>
      <c r="G12" s="10"/>
      <c r="H12" s="161"/>
      <c r="I12" s="161"/>
      <c r="J12" s="161"/>
      <c r="K12" s="161"/>
      <c r="L12" s="161"/>
      <c r="M12" s="161"/>
      <c r="N12" s="10"/>
      <c r="O12" s="8"/>
      <c r="P12" s="8"/>
      <c r="R12" s="125"/>
    </row>
    <row r="13" spans="1:18" s="12" customFormat="1" ht="23.25" customHeight="1" x14ac:dyDescent="0.25">
      <c r="B13" s="18"/>
      <c r="C13" s="18" t="str">
        <f>CHECKLIST!C11</f>
        <v>INSURER NAME:</v>
      </c>
      <c r="D13" s="164" t="str">
        <f>IF(CHECKLIST!D11="","",CHECKLIST!D11)</f>
        <v/>
      </c>
      <c r="E13" s="165"/>
      <c r="F13" s="165"/>
      <c r="G13" s="165"/>
      <c r="H13" s="8"/>
      <c r="I13" s="166"/>
      <c r="J13" s="19" t="str">
        <f>CHECKLIST!K11</f>
        <v>DATE REPORT GENERATED:</v>
      </c>
      <c r="K13" s="167" t="str">
        <f>IF(CHECKLIST!L11="","",CHECKLIST!L11)</f>
        <v/>
      </c>
      <c r="L13" s="168"/>
      <c r="M13" s="166"/>
      <c r="N13" s="8"/>
      <c r="O13" s="22"/>
      <c r="P13" s="22"/>
      <c r="R13" s="125"/>
    </row>
    <row r="14" spans="1:18" s="12" customFormat="1" x14ac:dyDescent="0.2">
      <c r="B14" s="18"/>
      <c r="C14" s="169"/>
      <c r="D14" s="170"/>
      <c r="E14" s="8"/>
      <c r="F14" s="8"/>
      <c r="G14" s="8"/>
      <c r="H14" s="8"/>
      <c r="I14" s="166"/>
      <c r="J14" s="22"/>
      <c r="K14" s="22"/>
      <c r="L14" s="22"/>
      <c r="M14" s="8"/>
      <c r="N14" s="8"/>
      <c r="O14" s="8"/>
      <c r="P14" s="8"/>
      <c r="R14" s="125"/>
    </row>
    <row r="15" spans="1:18" s="12" customFormat="1" x14ac:dyDescent="0.2">
      <c r="B15" s="23"/>
      <c r="C15" s="171" t="str">
        <f>CHECKLIST!C13</f>
        <v>Financial Year:</v>
      </c>
      <c r="D15" s="24" t="str">
        <f>O17</f>
        <v>2018/2019</v>
      </c>
      <c r="E15" s="24"/>
      <c r="F15" s="172"/>
      <c r="G15" s="172"/>
      <c r="R15" s="125"/>
    </row>
    <row r="16" spans="1:18" s="12" customFormat="1" x14ac:dyDescent="0.2">
      <c r="D16" s="173"/>
      <c r="E16" s="132"/>
      <c r="F16" s="133"/>
      <c r="G16" s="133"/>
      <c r="I16" s="174" t="s">
        <v>151</v>
      </c>
      <c r="J16" s="175"/>
      <c r="K16" s="133"/>
      <c r="L16" s="133"/>
      <c r="M16" s="133"/>
      <c r="N16" s="133"/>
      <c r="O16" s="133"/>
      <c r="P16" s="133"/>
      <c r="Q16" s="133"/>
      <c r="R16" s="125"/>
    </row>
    <row r="17" spans="1:18" s="11" customFormat="1" ht="30" customHeight="1" x14ac:dyDescent="0.2">
      <c r="A17" s="176"/>
      <c r="B17" s="177"/>
      <c r="C17" s="178"/>
      <c r="D17" s="179" t="s">
        <v>48</v>
      </c>
      <c r="E17" s="180" t="str">
        <f>'WC20 (ANNUAL)'!B28</f>
        <v>2008/2009</v>
      </c>
      <c r="F17" s="181" t="str">
        <f>'WC20 (ANNUAL)'!B27</f>
        <v>2009/2010</v>
      </c>
      <c r="G17" s="181" t="str">
        <f>'WC20 (ANNUAL)'!B26</f>
        <v>2010/2011</v>
      </c>
      <c r="H17" s="181" t="str">
        <f>'WC20 (ANNUAL)'!B25</f>
        <v>2011/2012</v>
      </c>
      <c r="I17" s="182" t="str">
        <f>'WC20 (ANNUAL)'!B24</f>
        <v>2012/2013</v>
      </c>
      <c r="J17" s="182" t="str">
        <f>'WC20 (ANNUAL)'!B23</f>
        <v>2013/2014</v>
      </c>
      <c r="K17" s="182" t="str">
        <f>'WC20 (ANNUAL)'!B22</f>
        <v>2014/2015</v>
      </c>
      <c r="L17" s="182" t="str">
        <f>'WC20 (ANNUAL)'!B21</f>
        <v>2015/2016</v>
      </c>
      <c r="M17" s="182" t="str">
        <f>'WC20 (ANNUAL)'!B20</f>
        <v>2016/2017</v>
      </c>
      <c r="N17" s="182" t="str">
        <f>'WC20 (ANNUAL)'!B19</f>
        <v>2017/2018</v>
      </c>
      <c r="O17" s="182" t="str">
        <f>'WC20 (ANNUAL)'!B18</f>
        <v>2018/2019</v>
      </c>
      <c r="P17" s="182" t="s">
        <v>46</v>
      </c>
      <c r="R17" s="126"/>
    </row>
    <row r="18" spans="1:18" s="11" customFormat="1" ht="22.5" customHeight="1" x14ac:dyDescent="0.2">
      <c r="B18" s="183" t="s">
        <v>49</v>
      </c>
      <c r="C18" s="184" t="s">
        <v>50</v>
      </c>
      <c r="D18" s="388"/>
      <c r="E18" s="388"/>
      <c r="F18" s="388"/>
      <c r="G18" s="388"/>
      <c r="H18" s="388"/>
      <c r="I18" s="388"/>
      <c r="J18" s="388"/>
      <c r="K18" s="388"/>
      <c r="L18" s="388"/>
      <c r="M18" s="388"/>
      <c r="N18" s="388"/>
      <c r="O18" s="388"/>
      <c r="P18" s="185">
        <f t="shared" ref="P18:P28" si="0">SUM(D18:O18)</f>
        <v>0</v>
      </c>
    </row>
    <row r="19" spans="1:18" s="11" customFormat="1" ht="22.5" customHeight="1" x14ac:dyDescent="0.2">
      <c r="B19" s="183" t="s">
        <v>51</v>
      </c>
      <c r="C19" s="184" t="s">
        <v>52</v>
      </c>
      <c r="D19" s="388"/>
      <c r="E19" s="389"/>
      <c r="F19" s="389"/>
      <c r="G19" s="389"/>
      <c r="H19" s="388"/>
      <c r="I19" s="388"/>
      <c r="J19" s="388"/>
      <c r="K19" s="388"/>
      <c r="L19" s="388"/>
      <c r="M19" s="388"/>
      <c r="N19" s="388"/>
      <c r="O19" s="388"/>
      <c r="P19" s="185">
        <f t="shared" si="0"/>
        <v>0</v>
      </c>
    </row>
    <row r="20" spans="1:18" s="11" customFormat="1" ht="22.5" customHeight="1" x14ac:dyDescent="0.2">
      <c r="B20" s="183" t="s">
        <v>53</v>
      </c>
      <c r="C20" s="184" t="s">
        <v>54</v>
      </c>
      <c r="D20" s="388"/>
      <c r="E20" s="388"/>
      <c r="F20" s="388"/>
      <c r="G20" s="388"/>
      <c r="H20" s="388"/>
      <c r="I20" s="388"/>
      <c r="J20" s="388"/>
      <c r="K20" s="388"/>
      <c r="L20" s="388"/>
      <c r="M20" s="388"/>
      <c r="N20" s="388"/>
      <c r="O20" s="388"/>
      <c r="P20" s="185">
        <f t="shared" si="0"/>
        <v>0</v>
      </c>
    </row>
    <row r="21" spans="1:18" s="11" customFormat="1" ht="22.5" customHeight="1" x14ac:dyDescent="0.2">
      <c r="B21" s="183" t="s">
        <v>55</v>
      </c>
      <c r="C21" s="184" t="s">
        <v>56</v>
      </c>
      <c r="D21" s="388"/>
      <c r="E21" s="388"/>
      <c r="F21" s="388"/>
      <c r="G21" s="388"/>
      <c r="H21" s="388"/>
      <c r="I21" s="388"/>
      <c r="J21" s="388"/>
      <c r="K21" s="388"/>
      <c r="L21" s="388"/>
      <c r="M21" s="388"/>
      <c r="N21" s="388"/>
      <c r="O21" s="388"/>
      <c r="P21" s="185">
        <f t="shared" si="0"/>
        <v>0</v>
      </c>
    </row>
    <row r="22" spans="1:18" s="11" customFormat="1" ht="22.5" customHeight="1" x14ac:dyDescent="0.2">
      <c r="A22" s="186" t="s">
        <v>152</v>
      </c>
      <c r="B22" s="183" t="s">
        <v>57</v>
      </c>
      <c r="C22" s="184" t="s">
        <v>58</v>
      </c>
      <c r="D22" s="388"/>
      <c r="E22" s="388"/>
      <c r="F22" s="388"/>
      <c r="G22" s="388"/>
      <c r="H22" s="388"/>
      <c r="I22" s="388"/>
      <c r="J22" s="388"/>
      <c r="K22" s="388"/>
      <c r="L22" s="388"/>
      <c r="M22" s="388"/>
      <c r="N22" s="388"/>
      <c r="O22" s="388"/>
      <c r="P22" s="185">
        <f t="shared" si="0"/>
        <v>0</v>
      </c>
    </row>
    <row r="23" spans="1:18" s="11" customFormat="1" ht="22.5" customHeight="1" x14ac:dyDescent="0.2">
      <c r="A23" s="186" t="s">
        <v>153</v>
      </c>
      <c r="B23" s="183" t="s">
        <v>59</v>
      </c>
      <c r="C23" s="184" t="s">
        <v>60</v>
      </c>
      <c r="D23" s="388"/>
      <c r="E23" s="389"/>
      <c r="F23" s="389"/>
      <c r="G23" s="388"/>
      <c r="H23" s="388"/>
      <c r="I23" s="389"/>
      <c r="J23" s="388"/>
      <c r="K23" s="388"/>
      <c r="L23" s="388"/>
      <c r="M23" s="388"/>
      <c r="N23" s="388"/>
      <c r="O23" s="388"/>
      <c r="P23" s="185">
        <f t="shared" si="0"/>
        <v>0</v>
      </c>
    </row>
    <row r="24" spans="1:18" s="11" customFormat="1" ht="22.5" customHeight="1" x14ac:dyDescent="0.2">
      <c r="A24" s="186" t="s">
        <v>154</v>
      </c>
      <c r="B24" s="183" t="s">
        <v>61</v>
      </c>
      <c r="C24" s="184" t="s">
        <v>180</v>
      </c>
      <c r="D24" s="388"/>
      <c r="E24" s="388"/>
      <c r="F24" s="388"/>
      <c r="G24" s="388"/>
      <c r="H24" s="388"/>
      <c r="I24" s="388"/>
      <c r="J24" s="388"/>
      <c r="K24" s="388"/>
      <c r="L24" s="388"/>
      <c r="M24" s="388"/>
      <c r="N24" s="388"/>
      <c r="O24" s="388"/>
      <c r="P24" s="185">
        <f t="shared" si="0"/>
        <v>0</v>
      </c>
    </row>
    <row r="25" spans="1:18" s="11" customFormat="1" ht="22.5" customHeight="1" x14ac:dyDescent="0.2">
      <c r="A25" s="186" t="s">
        <v>155</v>
      </c>
      <c r="B25" s="187" t="s">
        <v>62</v>
      </c>
      <c r="C25" s="184" t="s">
        <v>181</v>
      </c>
      <c r="D25" s="388"/>
      <c r="E25" s="389"/>
      <c r="F25" s="389"/>
      <c r="G25" s="389"/>
      <c r="H25" s="389"/>
      <c r="I25" s="388"/>
      <c r="J25" s="388"/>
      <c r="K25" s="388"/>
      <c r="L25" s="388"/>
      <c r="M25" s="388"/>
      <c r="N25" s="388"/>
      <c r="O25" s="388"/>
      <c r="P25" s="185">
        <f t="shared" si="0"/>
        <v>0</v>
      </c>
    </row>
    <row r="26" spans="1:18" s="11" customFormat="1" ht="22.5" customHeight="1" x14ac:dyDescent="0.2">
      <c r="A26" s="186" t="s">
        <v>156</v>
      </c>
      <c r="B26" s="183" t="s">
        <v>63</v>
      </c>
      <c r="C26" s="184" t="s">
        <v>64</v>
      </c>
      <c r="D26" s="388"/>
      <c r="E26" s="388"/>
      <c r="F26" s="388"/>
      <c r="G26" s="388"/>
      <c r="H26" s="388"/>
      <c r="I26" s="388"/>
      <c r="J26" s="388"/>
      <c r="K26" s="388"/>
      <c r="L26" s="388"/>
      <c r="M26" s="388"/>
      <c r="N26" s="388"/>
      <c r="O26" s="388"/>
      <c r="P26" s="185">
        <f t="shared" si="0"/>
        <v>0</v>
      </c>
    </row>
    <row r="27" spans="1:18" s="11" customFormat="1" ht="22.5" customHeight="1" x14ac:dyDescent="0.2">
      <c r="B27" s="183" t="s">
        <v>65</v>
      </c>
      <c r="C27" s="184" t="s">
        <v>182</v>
      </c>
      <c r="D27" s="388"/>
      <c r="E27" s="388"/>
      <c r="F27" s="388"/>
      <c r="G27" s="388"/>
      <c r="H27" s="388"/>
      <c r="I27" s="388"/>
      <c r="J27" s="388"/>
      <c r="K27" s="388"/>
      <c r="L27" s="388"/>
      <c r="M27" s="388"/>
      <c r="N27" s="388"/>
      <c r="O27" s="388"/>
      <c r="P27" s="185">
        <f t="shared" si="0"/>
        <v>0</v>
      </c>
    </row>
    <row r="28" spans="1:18" s="11" customFormat="1" ht="22.5" customHeight="1" x14ac:dyDescent="0.2">
      <c r="B28" s="183" t="s">
        <v>66</v>
      </c>
      <c r="C28" s="184" t="s">
        <v>67</v>
      </c>
      <c r="D28" s="389"/>
      <c r="E28" s="389"/>
      <c r="F28" s="389"/>
      <c r="G28" s="389"/>
      <c r="H28" s="389"/>
      <c r="I28" s="389"/>
      <c r="J28" s="389"/>
      <c r="K28" s="389"/>
      <c r="L28" s="389"/>
      <c r="M28" s="389"/>
      <c r="N28" s="389"/>
      <c r="O28" s="389"/>
      <c r="P28" s="185">
        <f t="shared" si="0"/>
        <v>0</v>
      </c>
    </row>
    <row r="29" spans="1:18" s="11" customFormat="1" ht="22.5" customHeight="1" x14ac:dyDescent="0.2">
      <c r="B29" s="188"/>
      <c r="C29" s="189" t="s">
        <v>68</v>
      </c>
      <c r="D29" s="190">
        <f t="shared" ref="D29:P29" si="1">SUM(D18:D28)</f>
        <v>0</v>
      </c>
      <c r="E29" s="190">
        <f t="shared" si="1"/>
        <v>0</v>
      </c>
      <c r="F29" s="190">
        <f t="shared" si="1"/>
        <v>0</v>
      </c>
      <c r="G29" s="190">
        <f t="shared" si="1"/>
        <v>0</v>
      </c>
      <c r="H29" s="190">
        <f t="shared" si="1"/>
        <v>0</v>
      </c>
      <c r="I29" s="190">
        <f t="shared" si="1"/>
        <v>0</v>
      </c>
      <c r="J29" s="190">
        <f t="shared" si="1"/>
        <v>0</v>
      </c>
      <c r="K29" s="190">
        <f t="shared" si="1"/>
        <v>0</v>
      </c>
      <c r="L29" s="190">
        <f t="shared" si="1"/>
        <v>0</v>
      </c>
      <c r="M29" s="190">
        <f t="shared" si="1"/>
        <v>0</v>
      </c>
      <c r="N29" s="190">
        <f t="shared" si="1"/>
        <v>0</v>
      </c>
      <c r="O29" s="190">
        <f t="shared" si="1"/>
        <v>0</v>
      </c>
      <c r="P29" s="190">
        <f t="shared" si="1"/>
        <v>0</v>
      </c>
    </row>
    <row r="30" spans="1:18" s="12" customFormat="1" x14ac:dyDescent="0.2">
      <c r="B30" s="191"/>
      <c r="C30" s="192"/>
      <c r="D30" s="193"/>
      <c r="E30" s="193"/>
      <c r="F30" s="193"/>
      <c r="G30" s="193"/>
      <c r="H30" s="193"/>
      <c r="I30" s="193"/>
      <c r="J30" s="193"/>
      <c r="K30" s="193"/>
      <c r="L30" s="193"/>
      <c r="M30" s="193"/>
      <c r="N30" s="193"/>
      <c r="O30" s="193"/>
      <c r="P30" s="193"/>
    </row>
    <row r="31" spans="1:18" s="12" customFormat="1" ht="15" x14ac:dyDescent="0.25">
      <c r="B31" s="194" t="s">
        <v>13</v>
      </c>
      <c r="C31" s="195"/>
      <c r="D31" s="195"/>
      <c r="E31" s="195"/>
      <c r="F31" s="195"/>
      <c r="G31" s="195"/>
      <c r="H31" s="195"/>
      <c r="I31" s="195"/>
      <c r="J31" s="195"/>
      <c r="K31" s="195"/>
      <c r="L31" s="195"/>
      <c r="M31" s="195"/>
      <c r="N31" s="195"/>
      <c r="O31" s="195"/>
      <c r="P31" s="195"/>
      <c r="Q31" s="93"/>
    </row>
    <row r="32" spans="1:18" s="12" customFormat="1" ht="15" x14ac:dyDescent="0.25">
      <c r="B32" s="196"/>
      <c r="C32" s="93"/>
      <c r="D32" s="93"/>
      <c r="E32" s="93"/>
      <c r="F32" s="93"/>
      <c r="G32" s="93"/>
      <c r="H32" s="93"/>
      <c r="I32" s="93"/>
      <c r="J32" s="93"/>
      <c r="K32" s="93"/>
      <c r="L32" s="93"/>
      <c r="M32" s="93"/>
      <c r="N32" s="93"/>
      <c r="O32" s="93"/>
      <c r="P32" s="93"/>
      <c r="Q32" s="93"/>
    </row>
    <row r="33" spans="1:17" s="12" customFormat="1" ht="15" x14ac:dyDescent="0.25">
      <c r="B33" s="197"/>
      <c r="C33" s="198"/>
      <c r="D33" s="198"/>
      <c r="E33" s="198"/>
      <c r="F33" s="198"/>
      <c r="G33" s="198"/>
      <c r="H33" s="198"/>
      <c r="I33" s="198"/>
      <c r="J33" s="198"/>
      <c r="K33" s="198"/>
      <c r="L33" s="198"/>
      <c r="M33" s="198"/>
      <c r="N33" s="198"/>
      <c r="O33" s="198"/>
      <c r="P33" s="198"/>
    </row>
    <row r="34" spans="1:17" s="12" customFormat="1" ht="15" x14ac:dyDescent="0.25">
      <c r="B34" s="199"/>
      <c r="C34" s="198"/>
      <c r="D34" s="198"/>
      <c r="E34" s="198"/>
      <c r="F34" s="198"/>
      <c r="G34" s="198"/>
      <c r="H34" s="198"/>
      <c r="I34" s="198"/>
      <c r="J34" s="198"/>
      <c r="K34" s="198"/>
      <c r="L34" s="198"/>
      <c r="M34" s="198"/>
      <c r="N34" s="198"/>
      <c r="O34" s="198"/>
      <c r="P34" s="198"/>
    </row>
    <row r="35" spans="1:17" s="12" customFormat="1" ht="15" x14ac:dyDescent="0.25">
      <c r="B35" s="199"/>
      <c r="C35" s="198"/>
      <c r="D35" s="198"/>
      <c r="E35" s="198"/>
      <c r="F35" s="198"/>
      <c r="G35" s="198"/>
      <c r="H35" s="198"/>
      <c r="I35" s="198"/>
      <c r="J35" s="198"/>
      <c r="K35" s="198"/>
      <c r="L35" s="198"/>
      <c r="M35" s="198"/>
      <c r="N35" s="198"/>
      <c r="O35" s="198"/>
      <c r="P35" s="198"/>
    </row>
    <row r="36" spans="1:17" s="12" customFormat="1" ht="15.75" x14ac:dyDescent="0.25">
      <c r="A36" s="200"/>
      <c r="B36" s="114" t="s">
        <v>10</v>
      </c>
      <c r="C36" s="201" t="str">
        <f>IF(CHECKLIST!$D$178="","",CHECKLIST!$D$178)</f>
        <v/>
      </c>
      <c r="D36" s="202"/>
      <c r="E36" s="202"/>
      <c r="F36" s="202"/>
      <c r="G36" s="203"/>
      <c r="H36" s="396"/>
      <c r="I36" s="396"/>
      <c r="J36" s="123" t="s">
        <v>71</v>
      </c>
      <c r="K36" s="204" t="str">
        <f>IF(CHECKLIST!$L$178="","",CHECKLIST!$L$178)</f>
        <v/>
      </c>
      <c r="L36" s="396"/>
      <c r="P36" s="1"/>
      <c r="Q36" s="1"/>
    </row>
    <row r="37" spans="1:17" s="12" customFormat="1" x14ac:dyDescent="0.2">
      <c r="E37" s="134"/>
      <c r="H37" s="205"/>
      <c r="I37" s="205"/>
      <c r="J37" s="205"/>
      <c r="K37" s="205"/>
      <c r="L37" s="205"/>
    </row>
    <row r="38" spans="1:17" s="12" customFormat="1" ht="15" x14ac:dyDescent="0.25">
      <c r="A38" s="206" t="s">
        <v>97</v>
      </c>
      <c r="B38" s="207"/>
      <c r="C38" s="113" t="s">
        <v>140</v>
      </c>
    </row>
    <row r="39" spans="1:17" s="12" customFormat="1" ht="15" x14ac:dyDescent="0.25">
      <c r="B39" s="199"/>
      <c r="C39" s="113" t="s">
        <v>142</v>
      </c>
    </row>
    <row r="40" spans="1:17" s="12" customFormat="1" ht="15" x14ac:dyDescent="0.25">
      <c r="B40" s="199"/>
      <c r="C40" s="208" t="s">
        <v>141</v>
      </c>
    </row>
    <row r="41" spans="1:17" s="12" customFormat="1" ht="14.25" customHeight="1" x14ac:dyDescent="0.25">
      <c r="B41" s="199"/>
      <c r="C41" s="208" t="s">
        <v>228</v>
      </c>
    </row>
    <row r="42" spans="1:17" s="12" customFormat="1" ht="15" x14ac:dyDescent="0.25">
      <c r="A42" s="155"/>
      <c r="B42" s="172"/>
      <c r="C42" s="209"/>
    </row>
    <row r="43" spans="1:17" ht="15" x14ac:dyDescent="0.25">
      <c r="B43" s="210"/>
      <c r="C43" s="209"/>
      <c r="D43" s="12"/>
      <c r="E43" s="12"/>
      <c r="F43" s="12"/>
      <c r="G43" s="12"/>
      <c r="H43" s="12"/>
      <c r="I43" s="12"/>
      <c r="J43" s="12"/>
      <c r="K43" s="12"/>
      <c r="L43" s="12"/>
      <c r="M43" s="12"/>
      <c r="N43" s="12"/>
      <c r="O43" s="12"/>
      <c r="P43" s="12"/>
    </row>
    <row r="44" spans="1:17" x14ac:dyDescent="0.2">
      <c r="A44" s="589" t="str">
        <f>CHECKLIST!B180</f>
        <v>D2018/62930</v>
      </c>
    </row>
  </sheetData>
  <sheetProtection algorithmName="SHA-512" hashValue="jh5tC/SscYgAZd/nysdD97dR3Tr+kC9puc6958R0ta+cTepnk1DnnzfoinmQnOhrw3xyi+H9TTUCiRTz75eWHw==" saltValue="a/TjIcS7hpBoYlZ08H5+pw==" spinCount="100000" sheet="1" objects="1" scenarios="1"/>
  <phoneticPr fontId="0" type="noConversion"/>
  <pageMargins left="0.19685039370078741" right="0.19685039370078741" top="0.62" bottom="0.31496062992125984" header="0.31496062992125984" footer="0.19685039370078741"/>
  <pageSetup paperSize="9" scale="57" orientation="landscape" horizontalDpi="4294967292" verticalDpi="300" r:id="rId1"/>
  <headerFooter alignWithMargins="0">
    <oddFooter>&amp;L&amp;"Century Gothic,Regular"&amp;8&amp;F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L45"/>
  <sheetViews>
    <sheetView showGridLines="0" view="pageBreakPreview" zoomScale="70" zoomScaleNormal="70" zoomScaleSheetLayoutView="70" workbookViewId="0">
      <selection activeCell="C18" sqref="C18"/>
    </sheetView>
  </sheetViews>
  <sheetFormatPr defaultRowHeight="12.75" x14ac:dyDescent="0.2"/>
  <cols>
    <col min="1" max="1" width="8" style="12" customWidth="1"/>
    <col min="2" max="2" width="36.5703125" style="12" customWidth="1"/>
    <col min="3" max="3" width="49" style="216" customWidth="1"/>
    <col min="4" max="5" width="48.7109375" style="216" customWidth="1"/>
    <col min="6" max="6" width="37.7109375" style="216" customWidth="1"/>
    <col min="7" max="7" width="28" style="12" customWidth="1"/>
    <col min="8" max="8" width="16.140625" style="12" customWidth="1"/>
    <col min="9" max="9" width="18" style="12" customWidth="1"/>
    <col min="10" max="16384" width="9.140625" style="12"/>
  </cols>
  <sheetData>
    <row r="1" spans="1:11" ht="21" customHeight="1" x14ac:dyDescent="0.2">
      <c r="A1" s="198"/>
      <c r="B1" s="198"/>
      <c r="C1" s="211"/>
      <c r="D1" s="211"/>
      <c r="E1" s="211"/>
      <c r="F1" s="211"/>
      <c r="G1" s="198"/>
      <c r="H1" s="198"/>
    </row>
    <row r="2" spans="1:11" ht="21" customHeight="1" x14ac:dyDescent="0.25">
      <c r="A2" s="198"/>
      <c r="B2" s="198"/>
      <c r="C2" s="212"/>
      <c r="D2" s="212" t="s">
        <v>158</v>
      </c>
      <c r="E2" s="213"/>
      <c r="F2" s="214"/>
      <c r="G2" s="214"/>
      <c r="H2" s="198"/>
    </row>
    <row r="3" spans="1:11" ht="15" customHeight="1" x14ac:dyDescent="0.25">
      <c r="A3" s="198"/>
      <c r="B3" s="198"/>
      <c r="C3" s="215"/>
      <c r="D3" s="215"/>
      <c r="E3" s="214"/>
      <c r="F3" s="80"/>
      <c r="G3" s="2"/>
      <c r="H3" s="198"/>
    </row>
    <row r="4" spans="1:11" ht="21" customHeight="1" x14ac:dyDescent="0.25">
      <c r="A4" s="198"/>
      <c r="B4" s="198"/>
      <c r="D4" s="217" t="s">
        <v>70</v>
      </c>
      <c r="E4" s="217"/>
      <c r="F4" s="218"/>
      <c r="G4" s="217"/>
      <c r="H4" s="198"/>
    </row>
    <row r="5" spans="1:11" ht="15" customHeight="1" x14ac:dyDescent="0.2">
      <c r="A5" s="198"/>
      <c r="B5" s="198"/>
      <c r="C5" s="219"/>
      <c r="D5" s="219"/>
      <c r="E5" s="211"/>
      <c r="H5" s="198"/>
    </row>
    <row r="6" spans="1:11" ht="21" customHeight="1" x14ac:dyDescent="0.25">
      <c r="A6" s="694" t="s">
        <v>219</v>
      </c>
      <c r="B6" s="694"/>
      <c r="C6" s="694"/>
      <c r="D6" s="212" t="s">
        <v>187</v>
      </c>
      <c r="E6" s="215"/>
      <c r="F6" s="127" t="s">
        <v>36</v>
      </c>
      <c r="G6" s="360" t="str">
        <f>IF(CHECKLIST!$L$6="","",CHECKLIST!$L$6)</f>
        <v/>
      </c>
      <c r="H6" s="220"/>
      <c r="I6" s="221"/>
    </row>
    <row r="7" spans="1:11" ht="18" customHeight="1" x14ac:dyDescent="0.25">
      <c r="A7" s="694"/>
      <c r="B7" s="694"/>
      <c r="C7" s="694"/>
      <c r="D7" s="222"/>
      <c r="E7" s="223"/>
      <c r="F7" s="224"/>
      <c r="G7" s="225"/>
      <c r="I7" s="221"/>
    </row>
    <row r="8" spans="1:11" ht="19.5" customHeight="1" x14ac:dyDescent="0.25">
      <c r="A8" s="198"/>
      <c r="B8" s="18" t="str">
        <f>CHECKLIST!C11</f>
        <v>INSURER NAME:</v>
      </c>
      <c r="C8" s="164" t="str">
        <f>IF(CHECKLIST!D11="","",CHECKLIST!D11)</f>
        <v/>
      </c>
      <c r="D8" s="226"/>
      <c r="E8" s="152" t="s">
        <v>157</v>
      </c>
      <c r="F8" s="227" t="s">
        <v>1</v>
      </c>
      <c r="G8" s="324" t="str">
        <f>CHECKLIST!L9</f>
        <v>Financial Year Ending</v>
      </c>
    </row>
    <row r="9" spans="1:11" ht="19.5" customHeight="1" x14ac:dyDescent="0.25">
      <c r="A9" s="198"/>
      <c r="B9" s="228"/>
      <c r="C9" s="229"/>
      <c r="D9" s="229"/>
      <c r="E9" s="223"/>
      <c r="F9" s="230"/>
      <c r="G9" s="565">
        <f>CHECKLIST!L10</f>
        <v>43281</v>
      </c>
    </row>
    <row r="10" spans="1:11" ht="19.5" customHeight="1" x14ac:dyDescent="0.25">
      <c r="A10" s="198"/>
      <c r="B10" s="231" t="str">
        <f>CHECKLIST!C13</f>
        <v>Financial Year:</v>
      </c>
      <c r="C10" s="232" t="str">
        <f>B18</f>
        <v>2018/2019</v>
      </c>
      <c r="D10" s="25" t="str">
        <f>CHECKLIST!J13</f>
        <v>Date form last Revised by WorkCover WA:</v>
      </c>
      <c r="E10" s="26">
        <f>CHECKLIST!K13</f>
        <v>43231</v>
      </c>
      <c r="F10" s="233"/>
      <c r="G10" s="566">
        <f>CHECKLIST!M10</f>
        <v>2019</v>
      </c>
    </row>
    <row r="11" spans="1:11" ht="19.5" customHeight="1" x14ac:dyDescent="0.25">
      <c r="A11" s="198"/>
      <c r="B11" s="234"/>
      <c r="C11" s="235"/>
      <c r="E11" s="161"/>
      <c r="F11" s="223"/>
      <c r="G11" s="8"/>
    </row>
    <row r="12" spans="1:11" ht="19.5" customHeight="1" x14ac:dyDescent="0.25">
      <c r="A12" s="198"/>
      <c r="B12" s="231" t="str">
        <f>CHECKLIST!K11</f>
        <v>DATE REPORT GENERATED:</v>
      </c>
      <c r="C12" s="236" t="str">
        <f>IF(CHECKLIST!L11="","",CHECKLIST!L11)</f>
        <v/>
      </c>
      <c r="D12" s="237"/>
      <c r="E12" s="159"/>
      <c r="F12" s="238" t="s">
        <v>109</v>
      </c>
      <c r="G12" s="3"/>
      <c r="H12" s="239"/>
      <c r="J12" s="93"/>
      <c r="K12" s="93"/>
    </row>
    <row r="13" spans="1:11" ht="19.5" customHeight="1" x14ac:dyDescent="0.25">
      <c r="A13" s="198"/>
      <c r="B13" s="220"/>
      <c r="C13" s="222"/>
      <c r="D13" s="237"/>
      <c r="E13" s="3"/>
      <c r="F13" s="240"/>
      <c r="G13" s="241"/>
      <c r="H13" s="242"/>
      <c r="J13" s="243"/>
      <c r="K13" s="93"/>
    </row>
    <row r="14" spans="1:11" ht="60" x14ac:dyDescent="0.2">
      <c r="A14" s="244"/>
      <c r="B14" s="245"/>
      <c r="C14" s="246" t="s">
        <v>72</v>
      </c>
      <c r="D14" s="247" t="s">
        <v>145</v>
      </c>
      <c r="E14" s="248" t="s">
        <v>146</v>
      </c>
      <c r="F14" s="249" t="s">
        <v>147</v>
      </c>
      <c r="G14" s="250"/>
      <c r="H14" s="251"/>
    </row>
    <row r="15" spans="1:11" ht="17.25" customHeight="1" x14ac:dyDescent="0.2">
      <c r="A15" s="244"/>
      <c r="B15" s="252" t="s">
        <v>43</v>
      </c>
      <c r="C15" s="253" t="s">
        <v>39</v>
      </c>
      <c r="D15" s="254" t="s">
        <v>40</v>
      </c>
      <c r="E15" s="255" t="s">
        <v>41</v>
      </c>
      <c r="F15" s="256" t="s">
        <v>42</v>
      </c>
      <c r="G15" s="257" t="s">
        <v>75</v>
      </c>
      <c r="H15" s="243"/>
      <c r="I15" s="93"/>
    </row>
    <row r="16" spans="1:11" ht="32.25" customHeight="1" x14ac:dyDescent="0.2">
      <c r="A16" s="244"/>
      <c r="B16" s="258"/>
      <c r="C16" s="253"/>
      <c r="D16" s="254" t="s">
        <v>44</v>
      </c>
      <c r="E16" s="255"/>
      <c r="F16" s="259" t="s">
        <v>159</v>
      </c>
      <c r="G16" s="260" t="s">
        <v>148</v>
      </c>
      <c r="H16" s="251"/>
      <c r="I16" s="93"/>
    </row>
    <row r="17" spans="1:9" ht="14.25" x14ac:dyDescent="0.2">
      <c r="A17" s="244"/>
      <c r="B17" s="261" t="s">
        <v>38</v>
      </c>
      <c r="C17" s="560"/>
      <c r="D17" s="561"/>
      <c r="E17" s="560"/>
      <c r="F17" s="561"/>
      <c r="G17" s="561"/>
      <c r="H17" s="243"/>
      <c r="I17" s="93"/>
    </row>
    <row r="18" spans="1:9" ht="28.5" customHeight="1" x14ac:dyDescent="0.2">
      <c r="A18" s="244"/>
      <c r="B18" s="555" t="s">
        <v>223</v>
      </c>
      <c r="C18" s="558"/>
      <c r="D18" s="559"/>
      <c r="E18" s="558"/>
      <c r="F18" s="559"/>
      <c r="G18" s="559"/>
      <c r="H18" s="93"/>
      <c r="I18" s="93"/>
    </row>
    <row r="19" spans="1:9" ht="28.5" customHeight="1" x14ac:dyDescent="0.2">
      <c r="A19" s="244"/>
      <c r="B19" s="555" t="s">
        <v>222</v>
      </c>
      <c r="C19" s="515"/>
      <c r="D19" s="516"/>
      <c r="E19" s="517"/>
      <c r="F19" s="518"/>
      <c r="G19" s="516"/>
    </row>
    <row r="20" spans="1:9" ht="27.75" customHeight="1" x14ac:dyDescent="0.2">
      <c r="A20" s="244"/>
      <c r="B20" s="555" t="s">
        <v>218</v>
      </c>
      <c r="C20" s="515"/>
      <c r="D20" s="516"/>
      <c r="E20" s="517"/>
      <c r="F20" s="518"/>
      <c r="G20" s="516"/>
    </row>
    <row r="21" spans="1:9" ht="27.75" customHeight="1" x14ac:dyDescent="0.2">
      <c r="A21" s="244"/>
      <c r="B21" s="555" t="s">
        <v>214</v>
      </c>
      <c r="C21" s="515"/>
      <c r="D21" s="516"/>
      <c r="E21" s="517"/>
      <c r="F21" s="518"/>
      <c r="G21" s="516"/>
    </row>
    <row r="22" spans="1:9" ht="27.75" customHeight="1" x14ac:dyDescent="0.2">
      <c r="A22" s="244"/>
      <c r="B22" s="555" t="s">
        <v>212</v>
      </c>
      <c r="C22" s="515"/>
      <c r="D22" s="516"/>
      <c r="E22" s="517"/>
      <c r="F22" s="518"/>
      <c r="G22" s="516"/>
    </row>
    <row r="23" spans="1:9" ht="27.75" customHeight="1" x14ac:dyDescent="0.2">
      <c r="A23" s="244"/>
      <c r="B23" s="555" t="s">
        <v>192</v>
      </c>
      <c r="C23" s="515"/>
      <c r="D23" s="516"/>
      <c r="E23" s="517"/>
      <c r="F23" s="518"/>
      <c r="G23" s="516"/>
    </row>
    <row r="24" spans="1:9" ht="27.75" customHeight="1" x14ac:dyDescent="0.2">
      <c r="A24" s="244"/>
      <c r="B24" s="555" t="s">
        <v>191</v>
      </c>
      <c r="C24" s="515"/>
      <c r="D24" s="516"/>
      <c r="E24" s="517"/>
      <c r="F24" s="518"/>
      <c r="G24" s="516"/>
    </row>
    <row r="25" spans="1:9" ht="27.75" customHeight="1" x14ac:dyDescent="0.2">
      <c r="A25" s="244"/>
      <c r="B25" s="555" t="s">
        <v>190</v>
      </c>
      <c r="C25" s="515"/>
      <c r="D25" s="516"/>
      <c r="E25" s="517"/>
      <c r="F25" s="518"/>
      <c r="G25" s="516"/>
    </row>
    <row r="26" spans="1:9" ht="27.75" customHeight="1" x14ac:dyDescent="0.2">
      <c r="A26" s="244"/>
      <c r="B26" s="555" t="s">
        <v>185</v>
      </c>
      <c r="C26" s="515"/>
      <c r="D26" s="516"/>
      <c r="E26" s="517"/>
      <c r="F26" s="518"/>
      <c r="G26" s="516"/>
    </row>
    <row r="27" spans="1:9" ht="27.75" customHeight="1" x14ac:dyDescent="0.2">
      <c r="A27" s="244"/>
      <c r="B27" s="555" t="s">
        <v>8</v>
      </c>
      <c r="C27" s="515"/>
      <c r="D27" s="516"/>
      <c r="E27" s="517"/>
      <c r="F27" s="518"/>
      <c r="G27" s="516"/>
    </row>
    <row r="28" spans="1:9" ht="27.75" customHeight="1" x14ac:dyDescent="0.2">
      <c r="A28" s="244"/>
      <c r="B28" s="555" t="s">
        <v>34</v>
      </c>
      <c r="C28" s="515"/>
      <c r="D28" s="516"/>
      <c r="E28" s="517"/>
      <c r="F28" s="518"/>
      <c r="G28" s="516"/>
    </row>
    <row r="29" spans="1:9" ht="27.75" customHeight="1" x14ac:dyDescent="0.2">
      <c r="A29" s="244"/>
      <c r="B29" s="554" t="s">
        <v>45</v>
      </c>
      <c r="C29" s="515"/>
      <c r="D29" s="516"/>
      <c r="E29" s="517"/>
      <c r="F29" s="518"/>
      <c r="G29" s="516"/>
    </row>
    <row r="30" spans="1:9" ht="27.75" customHeight="1" x14ac:dyDescent="0.25">
      <c r="A30" s="244"/>
      <c r="B30" s="262" t="s">
        <v>46</v>
      </c>
      <c r="C30" s="263">
        <f>SUM(C17:C29)</f>
        <v>0</v>
      </c>
      <c r="D30" s="264">
        <f>SUM(D17:D29)</f>
        <v>0</v>
      </c>
      <c r="E30" s="263">
        <f>SUM(E17:E29)</f>
        <v>0</v>
      </c>
      <c r="F30" s="265">
        <f>SUM(F17:F29)</f>
        <v>0</v>
      </c>
      <c r="G30" s="265">
        <f>SUM(G17:G29)</f>
        <v>0</v>
      </c>
    </row>
    <row r="31" spans="1:9" ht="19.5" customHeight="1" x14ac:dyDescent="0.25">
      <c r="A31" s="244"/>
      <c r="B31" s="266"/>
      <c r="C31" s="267"/>
      <c r="D31" s="267"/>
      <c r="E31" s="268"/>
      <c r="F31" s="267"/>
      <c r="G31" s="269"/>
      <c r="H31" s="220"/>
      <c r="I31" s="221"/>
    </row>
    <row r="32" spans="1:9" ht="18" x14ac:dyDescent="0.25">
      <c r="A32" s="198"/>
      <c r="B32" s="270" t="s">
        <v>13</v>
      </c>
      <c r="C32" s="271"/>
      <c r="E32" s="272" t="s">
        <v>26</v>
      </c>
      <c r="F32" s="520"/>
      <c r="G32" s="273" t="s">
        <v>160</v>
      </c>
      <c r="H32" s="220"/>
      <c r="I32" s="221"/>
    </row>
    <row r="33" spans="1:220" ht="18" x14ac:dyDescent="0.25">
      <c r="A33" s="198"/>
      <c r="B33" s="271"/>
      <c r="C33" s="271"/>
      <c r="E33" s="274" t="s">
        <v>27</v>
      </c>
      <c r="F33" s="521"/>
      <c r="G33" s="275" t="s">
        <v>160</v>
      </c>
      <c r="H33" s="220"/>
      <c r="I33" s="221"/>
    </row>
    <row r="34" spans="1:220" ht="18" x14ac:dyDescent="0.25">
      <c r="A34" s="198"/>
      <c r="B34" s="271"/>
      <c r="C34" s="271"/>
      <c r="E34" s="276" t="s">
        <v>175</v>
      </c>
      <c r="F34" s="522"/>
      <c r="G34" s="277" t="s">
        <v>160</v>
      </c>
      <c r="H34" s="220"/>
      <c r="I34" s="221"/>
    </row>
    <row r="35" spans="1:220" ht="39" customHeight="1" x14ac:dyDescent="0.25">
      <c r="A35" s="114" t="s">
        <v>10</v>
      </c>
      <c r="B35" s="201" t="str">
        <f>IF(CHECKLIST!$D$178="","",CHECKLIST!$D$178)</f>
        <v/>
      </c>
      <c r="C35" s="202"/>
      <c r="D35" s="202"/>
      <c r="E35" s="123" t="s">
        <v>71</v>
      </c>
      <c r="F35" s="204" t="str">
        <f>IF(CHECKLIST!$L$178="","",CHECKLIST!$L$178)</f>
        <v/>
      </c>
      <c r="I35" s="5"/>
      <c r="J35" s="5"/>
      <c r="K35" s="278"/>
      <c r="P35" s="1"/>
      <c r="Q35" s="1"/>
    </row>
    <row r="36" spans="1:220" ht="18.75" customHeight="1" x14ac:dyDescent="0.2">
      <c r="B36" s="221"/>
      <c r="G36" s="221"/>
      <c r="H36" s="221"/>
      <c r="I36" s="221"/>
    </row>
    <row r="37" spans="1:220" x14ac:dyDescent="0.2">
      <c r="B37" s="279" t="s">
        <v>47</v>
      </c>
      <c r="C37" s="113" t="s">
        <v>143</v>
      </c>
      <c r="D37" s="280"/>
      <c r="E37" s="280"/>
      <c r="F37" s="280"/>
      <c r="G37" s="280"/>
      <c r="H37" s="221"/>
      <c r="I37" s="221"/>
    </row>
    <row r="38" spans="1:220" x14ac:dyDescent="0.2">
      <c r="B38" s="281"/>
      <c r="C38" s="113" t="s">
        <v>144</v>
      </c>
      <c r="D38" s="282"/>
      <c r="E38" s="282"/>
      <c r="F38" s="282"/>
      <c r="G38" s="282"/>
      <c r="I38" s="221"/>
    </row>
    <row r="39" spans="1:220" s="283" customFormat="1" x14ac:dyDescent="0.2">
      <c r="B39" s="284"/>
      <c r="C39" s="208" t="s">
        <v>227</v>
      </c>
      <c r="D39" s="285"/>
      <c r="E39" s="285"/>
      <c r="F39" s="285"/>
      <c r="G39" s="285"/>
      <c r="V39" s="286"/>
      <c r="W39" s="286"/>
      <c r="X39" s="286"/>
      <c r="Y39" s="286"/>
      <c r="Z39" s="286"/>
      <c r="AA39" s="286"/>
      <c r="AB39" s="286"/>
    </row>
    <row r="40" spans="1:220" s="287" customFormat="1" ht="15" x14ac:dyDescent="0.25">
      <c r="B40" s="155"/>
      <c r="D40" s="288"/>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c r="BI40" s="285"/>
      <c r="BJ40" s="285"/>
      <c r="BK40" s="285"/>
      <c r="BL40" s="285"/>
      <c r="BM40" s="285"/>
      <c r="BN40" s="285"/>
      <c r="BO40" s="285"/>
      <c r="BP40" s="285"/>
      <c r="BQ40" s="285"/>
      <c r="BR40" s="285"/>
      <c r="BS40" s="285"/>
      <c r="BT40" s="285"/>
      <c r="BU40" s="285"/>
      <c r="BV40" s="285"/>
      <c r="BW40" s="285"/>
      <c r="BX40" s="285"/>
      <c r="BY40" s="285"/>
      <c r="BZ40" s="285"/>
      <c r="CA40" s="285"/>
      <c r="CB40" s="285"/>
      <c r="CC40" s="285"/>
      <c r="CD40" s="285"/>
      <c r="CE40" s="285"/>
      <c r="CF40" s="285"/>
      <c r="CG40" s="285"/>
      <c r="CH40" s="285"/>
      <c r="CI40" s="285"/>
      <c r="CJ40" s="285"/>
      <c r="CK40" s="285"/>
      <c r="CL40" s="285"/>
      <c r="CM40" s="285"/>
      <c r="CN40" s="285"/>
      <c r="CO40" s="285"/>
      <c r="CP40" s="285"/>
      <c r="CQ40" s="285"/>
      <c r="CR40" s="285"/>
      <c r="CS40" s="285"/>
      <c r="CT40" s="285"/>
      <c r="CU40" s="285"/>
      <c r="CV40" s="285"/>
      <c r="CW40" s="285"/>
      <c r="CX40" s="285"/>
      <c r="CY40" s="285"/>
      <c r="CZ40" s="285"/>
      <c r="DA40" s="285"/>
      <c r="DB40" s="285"/>
      <c r="DC40" s="285"/>
      <c r="DD40" s="285"/>
      <c r="DE40" s="285"/>
      <c r="DF40" s="285"/>
      <c r="DG40" s="285"/>
      <c r="DH40" s="285"/>
      <c r="DI40" s="285"/>
      <c r="DJ40" s="285"/>
      <c r="DK40" s="285"/>
      <c r="DL40" s="285"/>
      <c r="DM40" s="285"/>
      <c r="DN40" s="285"/>
      <c r="DO40" s="285"/>
      <c r="DP40" s="285"/>
      <c r="DQ40" s="285"/>
      <c r="DR40" s="285"/>
      <c r="DS40" s="285"/>
      <c r="DT40" s="285"/>
      <c r="DU40" s="285"/>
      <c r="DV40" s="285"/>
      <c r="DW40" s="285"/>
      <c r="DX40" s="285"/>
      <c r="DY40" s="285"/>
      <c r="DZ40" s="285"/>
      <c r="EA40" s="285"/>
      <c r="EB40" s="285"/>
      <c r="EC40" s="285"/>
      <c r="ED40" s="285"/>
      <c r="EE40" s="285"/>
      <c r="EF40" s="285"/>
      <c r="EG40" s="285"/>
      <c r="EH40" s="285"/>
      <c r="EI40" s="285"/>
      <c r="EJ40" s="285"/>
      <c r="EK40" s="285"/>
      <c r="EL40" s="285"/>
      <c r="EM40" s="285"/>
      <c r="EN40" s="285"/>
      <c r="EO40" s="285"/>
      <c r="EP40" s="285"/>
      <c r="EQ40" s="285"/>
      <c r="ER40" s="285"/>
      <c r="ES40" s="285"/>
      <c r="ET40" s="285"/>
      <c r="EU40" s="285"/>
      <c r="EV40" s="285"/>
      <c r="EW40" s="285"/>
      <c r="EX40" s="285"/>
      <c r="EY40" s="285"/>
      <c r="EZ40" s="285"/>
      <c r="FA40" s="285"/>
      <c r="FB40" s="285"/>
      <c r="FC40" s="285"/>
      <c r="FD40" s="285"/>
      <c r="FE40" s="285"/>
      <c r="FF40" s="285"/>
      <c r="FG40" s="285"/>
      <c r="FH40" s="285"/>
      <c r="FI40" s="285"/>
      <c r="FJ40" s="285"/>
      <c r="FK40" s="285"/>
      <c r="FL40" s="285"/>
      <c r="FM40" s="285"/>
      <c r="FN40" s="285"/>
      <c r="FO40" s="285"/>
      <c r="FP40" s="285"/>
      <c r="FQ40" s="285"/>
      <c r="FR40" s="285"/>
      <c r="FS40" s="285"/>
      <c r="FT40" s="285"/>
      <c r="FU40" s="285"/>
      <c r="FV40" s="285"/>
      <c r="FW40" s="285"/>
      <c r="FX40" s="285"/>
      <c r="FY40" s="285"/>
      <c r="FZ40" s="285"/>
      <c r="GA40" s="285"/>
      <c r="GB40" s="285"/>
      <c r="GC40" s="285"/>
      <c r="GD40" s="285"/>
      <c r="GE40" s="285"/>
      <c r="GF40" s="285"/>
      <c r="GG40" s="285"/>
      <c r="GH40" s="285"/>
      <c r="GI40" s="285"/>
      <c r="GJ40" s="285"/>
      <c r="GK40" s="285"/>
      <c r="GL40" s="285"/>
      <c r="GM40" s="285"/>
      <c r="GN40" s="285"/>
      <c r="GO40" s="285"/>
      <c r="GP40" s="285"/>
      <c r="GQ40" s="285"/>
      <c r="GR40" s="285"/>
      <c r="GS40" s="285"/>
      <c r="GT40" s="285"/>
      <c r="GU40" s="285"/>
      <c r="GV40" s="285"/>
      <c r="GW40" s="285"/>
      <c r="GX40" s="285"/>
      <c r="GY40" s="285"/>
      <c r="GZ40" s="285"/>
      <c r="HA40" s="285"/>
      <c r="HB40" s="285"/>
      <c r="HC40" s="285"/>
      <c r="HD40" s="285"/>
      <c r="HE40" s="285"/>
      <c r="HF40" s="285"/>
      <c r="HG40" s="285"/>
      <c r="HH40" s="285"/>
      <c r="HI40" s="285"/>
      <c r="HJ40" s="285"/>
      <c r="HK40" s="285"/>
      <c r="HL40" s="285"/>
    </row>
    <row r="41" spans="1:220" ht="15" x14ac:dyDescent="0.25">
      <c r="A41" s="588" t="str">
        <f>CHECKLIST!B180</f>
        <v>D2018/62930</v>
      </c>
      <c r="B41" s="155"/>
      <c r="C41" s="285"/>
      <c r="D41" s="285"/>
      <c r="E41" s="12"/>
      <c r="F41" s="12"/>
      <c r="I41" s="221"/>
    </row>
    <row r="42" spans="1:220" x14ac:dyDescent="0.2">
      <c r="B42" s="285"/>
      <c r="C42" s="280"/>
      <c r="D42" s="280"/>
      <c r="E42" s="12"/>
      <c r="F42" s="12"/>
      <c r="H42" s="221"/>
      <c r="I42" s="221"/>
    </row>
    <row r="43" spans="1:220" x14ac:dyDescent="0.2">
      <c r="B43" s="280"/>
      <c r="G43" s="221"/>
    </row>
    <row r="44" spans="1:220" x14ac:dyDescent="0.2">
      <c r="C44" s="12"/>
      <c r="D44" s="12"/>
      <c r="E44" s="12"/>
      <c r="F44" s="12"/>
    </row>
    <row r="45" spans="1:220" x14ac:dyDescent="0.2">
      <c r="C45" s="12"/>
      <c r="D45" s="12"/>
      <c r="E45" s="12"/>
      <c r="F45" s="12"/>
    </row>
  </sheetData>
  <sheetProtection algorithmName="SHA-512" hashValue="N2FBkIPPKauKlQ1ySxxzu7cXFbXs9Ew4xOM+gHk3A0euIS91/1wV0jwYAVKp5U3cF7cuGyigeOD43p9X/cmCPA==" saltValue="cPerBpTtEJo2w6uyCHwN5A==" spinCount="100000" sheet="1" objects="1" scenarios="1"/>
  <mergeCells count="1">
    <mergeCell ref="A6:C7"/>
  </mergeCells>
  <phoneticPr fontId="0" type="noConversion"/>
  <printOptions horizontalCentered="1" gridLinesSet="0"/>
  <pageMargins left="0.4" right="0.38" top="0.31496062992125984" bottom="0.31496062992125984" header="0.19685039370078741" footer="0.15748031496062992"/>
  <pageSetup paperSize="9" scale="53" orientation="landscape" horizontalDpi="4294967292" r:id="rId1"/>
  <headerFooter alignWithMargins="0">
    <oddFooter>&amp;L&amp;"Century Gothic,Regular"&amp;8&amp;F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6:S81"/>
  <sheetViews>
    <sheetView showGridLines="0" view="pageBreakPreview" zoomScaleNormal="100" zoomScaleSheetLayoutView="100" workbookViewId="0">
      <selection activeCell="R12" sqref="R12"/>
    </sheetView>
  </sheetViews>
  <sheetFormatPr defaultRowHeight="12.75" x14ac:dyDescent="0.2"/>
  <cols>
    <col min="1" max="1" width="3.42578125" style="12" customWidth="1"/>
    <col min="2" max="2" width="12.5703125" style="12" customWidth="1"/>
    <col min="3" max="3" width="10.7109375" style="12" customWidth="1"/>
    <col min="4" max="4" width="10.140625" style="12" customWidth="1"/>
    <col min="5" max="5" width="8.42578125" style="12" customWidth="1"/>
    <col min="6" max="6" width="9.140625" style="12"/>
    <col min="7" max="7" width="10.7109375" style="12" customWidth="1"/>
    <col min="8" max="8" width="13.140625" style="12" customWidth="1"/>
    <col min="9" max="9" width="16.42578125" style="12" customWidth="1"/>
    <col min="10" max="10" width="23" style="12" customWidth="1"/>
    <col min="11" max="11" width="2.85546875" style="12" customWidth="1"/>
    <col min="12" max="16384" width="9.140625" style="12"/>
  </cols>
  <sheetData>
    <row r="6" spans="2:11" ht="15.75" x14ac:dyDescent="0.25">
      <c r="B6" s="293"/>
      <c r="C6" s="293"/>
      <c r="D6" s="293"/>
      <c r="E6" s="293"/>
      <c r="F6" s="293"/>
      <c r="G6" s="124" t="s">
        <v>165</v>
      </c>
      <c r="H6" s="293"/>
      <c r="I6" s="293"/>
      <c r="J6" s="293"/>
    </row>
    <row r="7" spans="2:11" ht="18" x14ac:dyDescent="0.25">
      <c r="C7" s="294"/>
      <c r="D7" s="294"/>
      <c r="E7" s="294"/>
      <c r="F7" s="294"/>
      <c r="G7" s="134" t="s">
        <v>161</v>
      </c>
      <c r="H7" s="294"/>
      <c r="I7" s="294"/>
      <c r="J7" s="294"/>
    </row>
    <row r="8" spans="2:11" ht="15" x14ac:dyDescent="0.25">
      <c r="C8" s="295"/>
      <c r="D8" s="295"/>
      <c r="E8" s="295"/>
      <c r="F8" s="295"/>
      <c r="G8" s="134" t="s">
        <v>37</v>
      </c>
      <c r="H8" s="295"/>
      <c r="I8" s="295"/>
      <c r="J8" s="295"/>
    </row>
    <row r="9" spans="2:11" ht="14.25" x14ac:dyDescent="0.2">
      <c r="B9" s="198"/>
      <c r="C9" s="198"/>
      <c r="D9" s="198"/>
      <c r="E9" s="198"/>
      <c r="F9" s="198"/>
      <c r="G9" s="198"/>
      <c r="H9" s="198"/>
      <c r="I9" s="198"/>
      <c r="J9" s="198"/>
    </row>
    <row r="10" spans="2:11" ht="18" x14ac:dyDescent="0.25">
      <c r="B10" s="296"/>
      <c r="C10" s="296"/>
      <c r="D10" s="296"/>
      <c r="E10" s="296"/>
      <c r="F10" s="296"/>
      <c r="G10" s="297" t="s">
        <v>188</v>
      </c>
      <c r="H10" s="296"/>
      <c r="I10" s="296"/>
      <c r="J10" s="296"/>
      <c r="K10" s="176"/>
    </row>
    <row r="11" spans="2:11" ht="18" x14ac:dyDescent="0.25">
      <c r="B11" s="296"/>
      <c r="C11" s="296"/>
      <c r="D11" s="296"/>
      <c r="E11" s="296"/>
      <c r="F11" s="296"/>
      <c r="G11" s="297" t="s">
        <v>189</v>
      </c>
      <c r="H11" s="296"/>
      <c r="I11" s="296"/>
      <c r="J11" s="296"/>
      <c r="K11" s="176"/>
    </row>
    <row r="12" spans="2:11" ht="34.5" customHeight="1" x14ac:dyDescent="0.2">
      <c r="B12" s="571" t="s">
        <v>219</v>
      </c>
      <c r="C12" s="298"/>
      <c r="D12" s="298"/>
      <c r="E12" s="298"/>
      <c r="F12" s="298"/>
      <c r="G12" s="298"/>
      <c r="H12" s="298"/>
      <c r="I12" s="298"/>
      <c r="J12" s="298"/>
      <c r="K12" s="2"/>
    </row>
    <row r="13" spans="2:11" ht="20.25" x14ac:dyDescent="0.3">
      <c r="B13" s="198"/>
      <c r="C13" s="299"/>
      <c r="E13" s="289" t="str">
        <f>CHECKLIST!C11</f>
        <v>INSURER NAME:</v>
      </c>
      <c r="F13" s="300" t="str">
        <f>IF(CHECKLIST!D11="","",CHECKLIST!D11)</f>
        <v/>
      </c>
      <c r="G13" s="300"/>
      <c r="H13" s="300"/>
      <c r="I13" s="300"/>
      <c r="J13" s="300"/>
      <c r="K13" s="2"/>
    </row>
    <row r="14" spans="2:11" ht="15" x14ac:dyDescent="0.2">
      <c r="B14" s="198"/>
      <c r="C14" s="198"/>
      <c r="D14" s="198"/>
      <c r="E14" s="198"/>
      <c r="F14" s="198"/>
      <c r="G14" s="198"/>
      <c r="H14" s="198"/>
      <c r="I14" s="198"/>
      <c r="J14" s="198"/>
      <c r="K14" s="2"/>
    </row>
    <row r="15" spans="2:11" ht="15.75" x14ac:dyDescent="0.25">
      <c r="B15" s="198"/>
      <c r="C15" s="292"/>
      <c r="E15" s="290" t="str">
        <f>CHECKLIST!K11</f>
        <v>DATE REPORT GENERATED:</v>
      </c>
      <c r="F15" s="695" t="str">
        <f>IF(CHECKLIST!L11="","",CHECKLIST!L11)</f>
        <v/>
      </c>
      <c r="G15" s="695"/>
      <c r="H15" s="198"/>
      <c r="I15" s="127" t="s">
        <v>36</v>
      </c>
      <c r="J15" s="360" t="str">
        <f>IF(CHECKLIST!$L$7="","",CHECKLIST!$L$7)</f>
        <v/>
      </c>
      <c r="K15" s="2"/>
    </row>
    <row r="16" spans="2:11" ht="15.75" x14ac:dyDescent="0.25">
      <c r="B16" s="198"/>
      <c r="C16" s="292"/>
      <c r="E16" s="231"/>
      <c r="F16" s="301"/>
      <c r="G16" s="301"/>
      <c r="H16" s="198"/>
      <c r="I16" s="127"/>
      <c r="J16" s="359"/>
      <c r="K16" s="2"/>
    </row>
    <row r="17" spans="2:19" ht="15.75" x14ac:dyDescent="0.25">
      <c r="B17" s="198"/>
      <c r="C17" s="292"/>
      <c r="H17" s="25" t="str">
        <f>CHECKLIST!J13</f>
        <v>Date form last Revised by WorkCover WA:</v>
      </c>
      <c r="I17" s="26">
        <f>CHECKLIST!K13</f>
        <v>43231</v>
      </c>
      <c r="J17" s="26"/>
      <c r="K17" s="2"/>
    </row>
    <row r="18" spans="2:19" ht="15.75" x14ac:dyDescent="0.25">
      <c r="B18" s="198"/>
      <c r="C18" s="292"/>
      <c r="H18" s="25"/>
      <c r="I18" s="26"/>
      <c r="J18" s="26"/>
      <c r="K18" s="2"/>
    </row>
    <row r="19" spans="2:19" ht="15" x14ac:dyDescent="0.2">
      <c r="B19" s="198"/>
      <c r="C19" s="198" t="s">
        <v>97</v>
      </c>
      <c r="D19" s="198" t="s">
        <v>98</v>
      </c>
      <c r="E19" s="198"/>
      <c r="F19" s="198"/>
      <c r="G19" s="198"/>
      <c r="H19" s="198"/>
      <c r="I19" s="198"/>
      <c r="J19" s="198"/>
      <c r="K19" s="2"/>
    </row>
    <row r="20" spans="2:19" ht="15" x14ac:dyDescent="0.25">
      <c r="B20" s="198"/>
      <c r="C20" s="198"/>
      <c r="D20" s="209"/>
      <c r="E20" s="198"/>
      <c r="F20" s="198"/>
      <c r="G20" s="198"/>
      <c r="H20" s="198"/>
      <c r="I20" s="198"/>
      <c r="J20" s="198"/>
    </row>
    <row r="21" spans="2:19" ht="15" x14ac:dyDescent="0.25">
      <c r="B21" s="302" t="s">
        <v>166</v>
      </c>
      <c r="C21" s="303"/>
      <c r="D21" s="303"/>
      <c r="E21" s="303"/>
      <c r="F21" s="198"/>
      <c r="G21" s="198"/>
      <c r="H21" s="198"/>
      <c r="I21" s="198"/>
      <c r="J21" s="198"/>
    </row>
    <row r="22" spans="2:19" ht="14.25" x14ac:dyDescent="0.2">
      <c r="C22" s="11"/>
      <c r="D22" s="11"/>
      <c r="E22" s="11"/>
      <c r="F22" s="198"/>
      <c r="G22" s="198"/>
      <c r="H22" s="198"/>
      <c r="I22" s="198"/>
      <c r="J22" s="198"/>
    </row>
    <row r="23" spans="2:19" ht="15" x14ac:dyDescent="0.25">
      <c r="B23" s="304" t="s">
        <v>85</v>
      </c>
      <c r="C23" s="305"/>
      <c r="D23" s="244"/>
      <c r="E23" s="198"/>
      <c r="F23" s="198"/>
      <c r="G23" s="198"/>
      <c r="H23" s="198"/>
      <c r="I23" s="198"/>
      <c r="J23" s="198"/>
    </row>
    <row r="24" spans="2:19" ht="15" x14ac:dyDescent="0.25">
      <c r="B24" s="198"/>
      <c r="C24" s="306" t="s">
        <v>171</v>
      </c>
      <c r="D24" s="307"/>
      <c r="E24" s="307"/>
      <c r="F24" s="307"/>
      <c r="G24" s="307"/>
      <c r="H24" s="307"/>
      <c r="I24" s="552">
        <f>I49</f>
        <v>2019</v>
      </c>
      <c r="J24" s="523"/>
      <c r="N24" s="11"/>
      <c r="O24" s="11"/>
      <c r="P24" s="11"/>
      <c r="Q24" s="11"/>
      <c r="R24" s="11"/>
      <c r="S24" s="11"/>
    </row>
    <row r="25" spans="2:19" ht="15" x14ac:dyDescent="0.25">
      <c r="B25" s="291" t="s">
        <v>99</v>
      </c>
      <c r="C25" s="306" t="s">
        <v>183</v>
      </c>
      <c r="D25" s="307"/>
      <c r="E25" s="307"/>
      <c r="F25" s="307"/>
      <c r="G25" s="307"/>
      <c r="H25" s="307"/>
      <c r="I25" s="308">
        <f>I24-1</f>
        <v>2018</v>
      </c>
      <c r="J25" s="309">
        <f>CHECKLIST!H45</f>
        <v>0</v>
      </c>
      <c r="N25" s="310"/>
      <c r="O25" s="11"/>
      <c r="P25" s="11"/>
      <c r="Q25" s="11"/>
      <c r="R25" s="11"/>
      <c r="S25" s="11"/>
    </row>
    <row r="26" spans="2:19" ht="15.75" thickBot="1" x14ac:dyDescent="0.3">
      <c r="B26" s="291" t="s">
        <v>101</v>
      </c>
      <c r="C26" s="306" t="s">
        <v>183</v>
      </c>
      <c r="D26" s="307"/>
      <c r="E26" s="307"/>
      <c r="F26" s="307"/>
      <c r="G26" s="307"/>
      <c r="H26" s="307"/>
      <c r="I26" s="308">
        <f>I24</f>
        <v>2019</v>
      </c>
      <c r="J26" s="524"/>
      <c r="N26" s="11"/>
      <c r="O26" s="11"/>
      <c r="P26" s="11"/>
      <c r="Q26" s="11"/>
      <c r="R26" s="11"/>
      <c r="S26" s="11"/>
    </row>
    <row r="27" spans="2:19" ht="16.5" thickTop="1" thickBot="1" x14ac:dyDescent="0.3">
      <c r="B27" s="291" t="s">
        <v>102</v>
      </c>
      <c r="C27" s="306" t="s">
        <v>172</v>
      </c>
      <c r="D27" s="307"/>
      <c r="E27" s="307"/>
      <c r="F27" s="307"/>
      <c r="G27" s="307"/>
      <c r="H27" s="307"/>
      <c r="I27" s="311">
        <f>I24</f>
        <v>2019</v>
      </c>
      <c r="J27" s="312">
        <f>(J24+J25)-J26</f>
        <v>0</v>
      </c>
      <c r="K27" s="313"/>
    </row>
    <row r="28" spans="2:19" ht="15" thickTop="1" x14ac:dyDescent="0.2">
      <c r="B28" s="198"/>
      <c r="C28" s="198"/>
      <c r="D28" s="198"/>
      <c r="E28" s="198"/>
      <c r="F28" s="198" t="s">
        <v>100</v>
      </c>
      <c r="G28" s="198"/>
      <c r="H28" s="198"/>
      <c r="I28" s="198"/>
      <c r="J28" s="198"/>
      <c r="K28" s="313"/>
    </row>
    <row r="29" spans="2:19" ht="15" x14ac:dyDescent="0.25">
      <c r="B29" s="304" t="s">
        <v>170</v>
      </c>
      <c r="C29" s="305"/>
      <c r="D29" s="244"/>
      <c r="E29" s="198"/>
      <c r="F29" s="198"/>
      <c r="G29" s="198"/>
      <c r="H29" s="198"/>
      <c r="I29" s="198"/>
      <c r="J29" s="198"/>
    </row>
    <row r="30" spans="2:19" ht="15" x14ac:dyDescent="0.25">
      <c r="B30" s="198"/>
      <c r="C30" s="306" t="s">
        <v>173</v>
      </c>
      <c r="D30" s="307"/>
      <c r="E30" s="307"/>
      <c r="F30" s="307"/>
      <c r="G30" s="307"/>
      <c r="H30" s="307"/>
      <c r="I30" s="308">
        <f>I24</f>
        <v>2019</v>
      </c>
      <c r="J30" s="525"/>
      <c r="N30" s="11"/>
      <c r="O30" s="11"/>
      <c r="P30" s="11"/>
      <c r="Q30" s="11"/>
      <c r="R30" s="11"/>
      <c r="S30" s="11"/>
    </row>
    <row r="31" spans="2:19" ht="15" x14ac:dyDescent="0.25">
      <c r="B31" s="198"/>
      <c r="C31" s="198"/>
      <c r="D31" s="198"/>
      <c r="E31" s="198"/>
      <c r="F31" s="198"/>
      <c r="G31" s="198"/>
      <c r="H31" s="198"/>
      <c r="I31" s="308">
        <f>I30-1</f>
        <v>2018</v>
      </c>
      <c r="J31" s="525"/>
      <c r="K31" s="313"/>
    </row>
    <row r="32" spans="2:19" ht="15" x14ac:dyDescent="0.25">
      <c r="B32" s="198"/>
      <c r="C32" s="198"/>
      <c r="D32" s="198"/>
      <c r="E32" s="198"/>
      <c r="F32" s="198"/>
      <c r="G32" s="198"/>
      <c r="H32" s="198"/>
      <c r="I32" s="308">
        <f>I31-1</f>
        <v>2017</v>
      </c>
      <c r="J32" s="525"/>
      <c r="K32" s="313"/>
    </row>
    <row r="33" spans="2:11" ht="15" x14ac:dyDescent="0.25">
      <c r="B33" s="198"/>
      <c r="C33" s="198"/>
      <c r="D33" s="198"/>
      <c r="E33" s="198"/>
      <c r="F33" s="198"/>
      <c r="G33" s="198"/>
      <c r="H33" s="198"/>
      <c r="I33" s="308">
        <f>I32-1</f>
        <v>2016</v>
      </c>
      <c r="J33" s="525"/>
      <c r="K33" s="313"/>
    </row>
    <row r="34" spans="2:11" ht="15" x14ac:dyDescent="0.25">
      <c r="B34" s="198"/>
      <c r="C34" s="198"/>
      <c r="D34" s="198"/>
      <c r="E34" s="198"/>
      <c r="F34" s="198"/>
      <c r="G34" s="198"/>
      <c r="H34" s="198"/>
      <c r="I34" s="308">
        <f>I33-1</f>
        <v>2015</v>
      </c>
      <c r="J34" s="525"/>
      <c r="K34" s="313"/>
    </row>
    <row r="35" spans="2:11" ht="15.75" thickBot="1" x14ac:dyDescent="0.3">
      <c r="B35" s="198"/>
      <c r="C35" s="198"/>
      <c r="D35" s="198"/>
      <c r="E35" s="198"/>
      <c r="F35" s="198"/>
      <c r="G35" s="198"/>
      <c r="H35" s="198"/>
      <c r="I35" s="308">
        <f>I34-1</f>
        <v>2014</v>
      </c>
      <c r="J35" s="525"/>
      <c r="K35" s="313"/>
    </row>
    <row r="36" spans="2:11" ht="16.5" thickTop="1" thickBot="1" x14ac:dyDescent="0.3">
      <c r="B36" s="198"/>
      <c r="C36" s="198"/>
      <c r="D36" s="198"/>
      <c r="E36" s="198"/>
      <c r="F36" s="198"/>
      <c r="G36" s="198"/>
      <c r="H36" s="198"/>
      <c r="I36" s="314" t="s">
        <v>164</v>
      </c>
      <c r="J36" s="312">
        <f>SUM(J30:J35)</f>
        <v>0</v>
      </c>
      <c r="K36" s="313"/>
    </row>
    <row r="37" spans="2:11" ht="15" thickTop="1" x14ac:dyDescent="0.2">
      <c r="B37" s="198"/>
      <c r="C37" s="198"/>
      <c r="D37" s="198"/>
      <c r="E37" s="198"/>
      <c r="F37" s="198"/>
      <c r="G37" s="198"/>
      <c r="H37" s="198"/>
      <c r="I37" s="198"/>
      <c r="J37" s="198"/>
      <c r="K37" s="313"/>
    </row>
    <row r="38" spans="2:11" ht="15" x14ac:dyDescent="0.25">
      <c r="B38" s="302" t="s">
        <v>103</v>
      </c>
      <c r="C38" s="303"/>
      <c r="D38" s="303"/>
      <c r="E38" s="303"/>
      <c r="F38" s="198"/>
      <c r="G38" s="198"/>
      <c r="H38" s="198"/>
      <c r="I38" s="198"/>
      <c r="J38" s="198"/>
    </row>
    <row r="39" spans="2:11" ht="14.25" x14ac:dyDescent="0.2">
      <c r="B39" s="198"/>
      <c r="C39" s="198"/>
      <c r="D39" s="198"/>
      <c r="E39" s="198"/>
      <c r="F39" s="198"/>
      <c r="G39" s="198"/>
      <c r="H39" s="198"/>
      <c r="I39" s="198"/>
      <c r="J39" s="198"/>
    </row>
    <row r="40" spans="2:11" ht="15" x14ac:dyDescent="0.25">
      <c r="B40" s="304" t="s">
        <v>167</v>
      </c>
      <c r="C40" s="198"/>
      <c r="D40" s="198"/>
      <c r="E40" s="198"/>
      <c r="F40" s="198"/>
      <c r="G40" s="198"/>
      <c r="H40" s="198"/>
      <c r="I40" s="198"/>
      <c r="J40" s="526"/>
    </row>
    <row r="41" spans="2:11" ht="14.25" x14ac:dyDescent="0.2">
      <c r="C41" s="7"/>
      <c r="D41" s="7"/>
      <c r="E41" s="7"/>
      <c r="F41" s="198"/>
      <c r="G41" s="198"/>
      <c r="H41" s="198"/>
      <c r="I41" s="198"/>
      <c r="J41" s="315"/>
    </row>
    <row r="42" spans="2:11" ht="16.5" x14ac:dyDescent="0.3">
      <c r="B42" s="304" t="s">
        <v>168</v>
      </c>
      <c r="C42" s="244"/>
      <c r="D42" s="244"/>
      <c r="E42" s="198"/>
      <c r="F42" s="198" t="s">
        <v>174</v>
      </c>
      <c r="I42" s="316"/>
      <c r="J42" s="527"/>
    </row>
    <row r="43" spans="2:11" ht="14.25" x14ac:dyDescent="0.2">
      <c r="B43" s="244"/>
      <c r="C43" s="244"/>
      <c r="D43" s="244"/>
      <c r="E43" s="198"/>
      <c r="F43" s="198" t="s">
        <v>104</v>
      </c>
      <c r="I43" s="316"/>
      <c r="J43" s="527"/>
    </row>
    <row r="44" spans="2:11" ht="15" x14ac:dyDescent="0.2">
      <c r="B44" s="244"/>
      <c r="C44" s="244"/>
      <c r="D44" s="244"/>
      <c r="E44" s="198"/>
      <c r="F44" s="198" t="s">
        <v>105</v>
      </c>
      <c r="I44" s="316"/>
      <c r="J44" s="528"/>
    </row>
    <row r="45" spans="2:11" ht="15" x14ac:dyDescent="0.2">
      <c r="B45" s="198"/>
      <c r="C45" s="198"/>
      <c r="D45" s="198"/>
      <c r="E45" s="198"/>
      <c r="F45" s="291" t="s">
        <v>106</v>
      </c>
      <c r="I45" s="316"/>
      <c r="J45" s="317">
        <f>SUM(J42:J44)</f>
        <v>0</v>
      </c>
    </row>
    <row r="46" spans="2:11" ht="15" x14ac:dyDescent="0.2">
      <c r="B46" s="198"/>
      <c r="C46" s="198"/>
      <c r="D46" s="198"/>
      <c r="E46" s="198"/>
      <c r="F46" s="198" t="s">
        <v>100</v>
      </c>
      <c r="G46" s="198"/>
      <c r="H46" s="198"/>
      <c r="I46" s="198"/>
      <c r="J46" s="318"/>
    </row>
    <row r="47" spans="2:11" ht="15" x14ac:dyDescent="0.25">
      <c r="B47" s="304" t="s">
        <v>91</v>
      </c>
      <c r="C47" s="198"/>
      <c r="D47" s="198"/>
      <c r="E47" s="198"/>
      <c r="F47" s="198"/>
      <c r="G47" s="198"/>
      <c r="H47" s="198"/>
      <c r="I47" s="198"/>
      <c r="J47" s="529"/>
    </row>
    <row r="48" spans="2:11" ht="15.75" thickBot="1" x14ac:dyDescent="0.25">
      <c r="B48" s="198"/>
      <c r="C48" s="198"/>
      <c r="D48" s="198"/>
      <c r="E48" s="198"/>
      <c r="F48" s="198" t="s">
        <v>100</v>
      </c>
      <c r="G48" s="198"/>
      <c r="H48" s="198"/>
      <c r="I48" s="198"/>
      <c r="J48" s="319"/>
    </row>
    <row r="49" spans="1:10" ht="17.25" thickTop="1" thickBot="1" x14ac:dyDescent="0.3">
      <c r="B49" s="304" t="s">
        <v>169</v>
      </c>
      <c r="C49" s="307"/>
      <c r="D49" s="307"/>
      <c r="E49" s="307"/>
      <c r="F49" s="307"/>
      <c r="G49" s="307"/>
      <c r="H49" s="307"/>
      <c r="I49" s="553">
        <f>CHECKLIST!M10</f>
        <v>2019</v>
      </c>
      <c r="J49" s="320">
        <f>SUM(J40,J45,J47)</f>
        <v>0</v>
      </c>
    </row>
    <row r="50" spans="1:10" ht="15" thickTop="1" x14ac:dyDescent="0.2">
      <c r="B50" s="198"/>
      <c r="C50" s="198"/>
      <c r="D50" s="198"/>
      <c r="E50" s="198" t="s">
        <v>100</v>
      </c>
      <c r="F50" s="198"/>
      <c r="G50" s="198"/>
      <c r="H50" s="198"/>
      <c r="I50" s="198"/>
      <c r="J50" s="321"/>
    </row>
    <row r="51" spans="1:10" ht="14.25" x14ac:dyDescent="0.2">
      <c r="D51" s="90"/>
      <c r="E51" s="90"/>
      <c r="F51" s="322"/>
      <c r="G51" s="322"/>
      <c r="H51" s="322"/>
      <c r="I51" s="198"/>
      <c r="J51" s="198"/>
    </row>
    <row r="52" spans="1:10" ht="14.25" x14ac:dyDescent="0.2">
      <c r="B52" s="93"/>
      <c r="C52" s="93"/>
      <c r="D52" s="93"/>
      <c r="E52" s="93"/>
      <c r="F52" s="198"/>
      <c r="G52" s="198"/>
      <c r="H52" s="198"/>
      <c r="I52" s="198"/>
      <c r="J52" s="3"/>
    </row>
    <row r="53" spans="1:10" x14ac:dyDescent="0.2">
      <c r="B53" s="128" t="s">
        <v>10</v>
      </c>
      <c r="C53" s="129" t="str">
        <f>IF(CHECKLIST!$D$178="","",CHECKLIST!$D$178)</f>
        <v/>
      </c>
      <c r="D53" s="130"/>
      <c r="E53" s="130"/>
      <c r="F53" s="130"/>
      <c r="G53" s="130"/>
      <c r="H53" s="130"/>
      <c r="I53" s="128" t="s">
        <v>71</v>
      </c>
      <c r="J53" s="131" t="str">
        <f>IF(CHECKLIST!$L$178="","",CHECKLIST!$L$178)</f>
        <v/>
      </c>
    </row>
    <row r="54" spans="1:10" ht="15" x14ac:dyDescent="0.2">
      <c r="A54" s="588" t="str">
        <f>CHECKLIST!B180</f>
        <v>D2018/62930</v>
      </c>
      <c r="D54" s="323"/>
      <c r="E54" s="323"/>
      <c r="F54" s="2"/>
      <c r="G54" s="2"/>
      <c r="H54" s="2"/>
      <c r="J54" s="2"/>
    </row>
    <row r="55" spans="1:10" ht="15" x14ac:dyDescent="0.2">
      <c r="B55" s="2"/>
      <c r="C55" s="2"/>
      <c r="D55" s="2"/>
      <c r="E55" s="2"/>
      <c r="F55" s="2"/>
      <c r="G55" s="2"/>
      <c r="H55" s="2"/>
      <c r="J55" s="2"/>
    </row>
    <row r="56" spans="1:10" ht="15" x14ac:dyDescent="0.2">
      <c r="J56" s="2"/>
    </row>
    <row r="57" spans="1:10" ht="15" x14ac:dyDescent="0.2">
      <c r="J57" s="2"/>
    </row>
    <row r="58" spans="1:10" ht="15" x14ac:dyDescent="0.2">
      <c r="J58" s="2"/>
    </row>
    <row r="59" spans="1:10" ht="15" x14ac:dyDescent="0.2">
      <c r="B59" s="2"/>
      <c r="C59" s="2"/>
      <c r="D59" s="2"/>
      <c r="E59" s="2"/>
      <c r="F59" s="2"/>
      <c r="G59" s="2"/>
      <c r="H59" s="2"/>
      <c r="J59" s="2"/>
    </row>
    <row r="66" spans="2:10" ht="15" x14ac:dyDescent="0.2">
      <c r="B66" s="2"/>
      <c r="C66" s="2"/>
      <c r="D66" s="2"/>
      <c r="E66" s="2"/>
      <c r="F66" s="2"/>
      <c r="G66" s="2"/>
      <c r="H66" s="2"/>
      <c r="J66" s="2"/>
    </row>
    <row r="67" spans="2:10" ht="15" x14ac:dyDescent="0.2">
      <c r="B67" s="2"/>
      <c r="C67" s="2"/>
      <c r="D67" s="2"/>
      <c r="E67" s="2"/>
      <c r="F67" s="2"/>
      <c r="G67" s="2"/>
      <c r="H67" s="2"/>
      <c r="J67" s="2"/>
    </row>
    <row r="68" spans="2:10" ht="15" x14ac:dyDescent="0.2">
      <c r="B68" s="2"/>
      <c r="C68" s="2"/>
      <c r="D68" s="2"/>
      <c r="E68" s="2"/>
      <c r="F68" s="2"/>
      <c r="G68" s="2"/>
      <c r="H68" s="2"/>
      <c r="J68" s="2"/>
    </row>
    <row r="69" spans="2:10" ht="15" x14ac:dyDescent="0.2">
      <c r="J69" s="2"/>
    </row>
    <row r="70" spans="2:10" ht="15" x14ac:dyDescent="0.2">
      <c r="C70" s="2"/>
      <c r="D70" s="2"/>
      <c r="E70" s="2"/>
      <c r="F70" s="2"/>
      <c r="G70" s="2"/>
      <c r="H70" s="2"/>
      <c r="I70" s="2"/>
      <c r="J70" s="2"/>
    </row>
    <row r="71" spans="2:10" ht="15" x14ac:dyDescent="0.2">
      <c r="C71" s="2"/>
      <c r="D71" s="2"/>
      <c r="E71" s="2"/>
      <c r="F71" s="2"/>
      <c r="G71" s="2"/>
      <c r="H71" s="2"/>
      <c r="I71" s="2"/>
      <c r="J71" s="2"/>
    </row>
    <row r="72" spans="2:10" ht="15" x14ac:dyDescent="0.2">
      <c r="C72" s="2"/>
      <c r="D72" s="2"/>
      <c r="E72" s="2"/>
      <c r="F72" s="2"/>
      <c r="G72" s="2"/>
      <c r="H72" s="2"/>
      <c r="I72" s="2"/>
      <c r="J72" s="2"/>
    </row>
    <row r="73" spans="2:10" ht="15" x14ac:dyDescent="0.2">
      <c r="C73" s="2"/>
      <c r="D73" s="2"/>
      <c r="E73" s="2"/>
      <c r="F73" s="2"/>
      <c r="G73" s="2"/>
      <c r="H73" s="2"/>
      <c r="I73" s="2"/>
      <c r="J73" s="2"/>
    </row>
    <row r="74" spans="2:10" ht="15" x14ac:dyDescent="0.2">
      <c r="C74" s="2"/>
      <c r="D74" s="2"/>
      <c r="E74" s="2"/>
      <c r="F74" s="2"/>
      <c r="G74" s="2"/>
      <c r="H74" s="2"/>
      <c r="I74" s="2"/>
      <c r="J74" s="2"/>
    </row>
    <row r="75" spans="2:10" ht="15" x14ac:dyDescent="0.2">
      <c r="C75" s="2"/>
      <c r="D75" s="2"/>
      <c r="E75" s="2"/>
      <c r="F75" s="2"/>
      <c r="G75" s="2"/>
      <c r="H75" s="2"/>
      <c r="I75" s="2"/>
      <c r="J75" s="2"/>
    </row>
    <row r="76" spans="2:10" ht="15" x14ac:dyDescent="0.2">
      <c r="C76" s="2"/>
      <c r="D76" s="2"/>
      <c r="E76" s="2"/>
      <c r="F76" s="2"/>
      <c r="G76" s="2"/>
      <c r="H76" s="2"/>
      <c r="I76" s="2"/>
      <c r="J76" s="2"/>
    </row>
    <row r="77" spans="2:10" ht="15" x14ac:dyDescent="0.2">
      <c r="C77" s="2"/>
      <c r="D77" s="2"/>
      <c r="E77" s="2"/>
      <c r="F77" s="2"/>
      <c r="G77" s="2"/>
      <c r="H77" s="2"/>
      <c r="I77" s="2"/>
      <c r="J77" s="2"/>
    </row>
    <row r="78" spans="2:10" ht="15" x14ac:dyDescent="0.2">
      <c r="C78" s="2"/>
      <c r="D78" s="2"/>
      <c r="E78" s="2"/>
      <c r="F78" s="2"/>
      <c r="G78" s="2"/>
      <c r="H78" s="2"/>
      <c r="I78" s="2"/>
      <c r="J78" s="2"/>
    </row>
    <row r="79" spans="2:10" ht="15" x14ac:dyDescent="0.2">
      <c r="C79" s="2"/>
      <c r="D79" s="2"/>
      <c r="E79" s="2"/>
      <c r="F79" s="2"/>
      <c r="G79" s="2"/>
      <c r="H79" s="2"/>
      <c r="I79" s="2"/>
      <c r="J79" s="2"/>
    </row>
    <row r="80" spans="2:10" ht="15" x14ac:dyDescent="0.2">
      <c r="C80" s="2"/>
      <c r="D80" s="2"/>
      <c r="E80" s="2"/>
      <c r="F80" s="2"/>
      <c r="G80" s="2"/>
      <c r="H80" s="2"/>
      <c r="I80" s="2"/>
      <c r="J80" s="2"/>
    </row>
    <row r="81" spans="3:10" ht="15" x14ac:dyDescent="0.2">
      <c r="C81" s="2"/>
      <c r="D81" s="2"/>
      <c r="E81" s="2"/>
      <c r="F81" s="2"/>
      <c r="G81" s="2"/>
      <c r="H81" s="2"/>
      <c r="I81" s="2"/>
      <c r="J81" s="2"/>
    </row>
  </sheetData>
  <sheetProtection algorithmName="SHA-512" hashValue="R/AkqLMQnJ2ysHkte9OYBHitvxEJk46GC6FKi9KCNYLixILvltkYxhJypql2+TxSa4e4CCBY8J+dguW/sZ4ELw==" saltValue="gjK4J0Wtdaw45l0H9LXDiA==" spinCount="100000" sheet="1" objects="1" scenarios="1"/>
  <mergeCells count="1">
    <mergeCell ref="F15:G15"/>
  </mergeCells>
  <phoneticPr fontId="0" type="noConversion"/>
  <printOptions horizontalCentered="1" gridLinesSet="0"/>
  <pageMargins left="0.23622047244094491" right="0.23622047244094491" top="0.39370078740157483" bottom="0.43307086614173229" header="0.19685039370078741" footer="0.27559055118110237"/>
  <pageSetup paperSize="9" scale="83" orientation="portrait" horizontalDpi="4294967292" r:id="rId1"/>
  <headerFooter alignWithMargins="0">
    <oddFooter>&amp;L&amp;"Century Gothic,Regular"&amp;8&amp;F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CHECKLIST</vt:lpstr>
      <vt:lpstr>WC101 (ANNUAL)</vt:lpstr>
      <vt:lpstr>WC20 (ANNUAL)</vt:lpstr>
      <vt:lpstr>WC30 (ANNUAL)</vt:lpstr>
      <vt:lpstr>CHECKLIST!Print_Area</vt:lpstr>
      <vt:lpstr>'WC101 (ANNUAL)'!Print_Area</vt:lpstr>
      <vt:lpstr>'WC20 (ANNUAL)'!Print_Area</vt:lpstr>
      <vt:lpstr>'WC30 (ANNUAL)'!Print_Area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Alford</dc:creator>
  <dc:description>Annual Proformas Insurers</dc:description>
  <cp:lastModifiedBy>Ken Alford</cp:lastModifiedBy>
  <cp:lastPrinted>2018-05-03T03:17:22Z</cp:lastPrinted>
  <dcterms:created xsi:type="dcterms:W3CDTF">2000-07-12T08:38:43Z</dcterms:created>
  <dcterms:modified xsi:type="dcterms:W3CDTF">2019-07-09T01:55:46Z</dcterms:modified>
</cp:coreProperties>
</file>